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75" windowWidth="11655" windowHeight="11370" activeTab="1"/>
  </bookViews>
  <sheets>
    <sheet name="напряжения" sheetId="4" r:id="rId1"/>
    <sheet name="ввода ПС" sheetId="2" r:id="rId2"/>
    <sheet name="ВЛ-35 кВ" sheetId="6" r:id="rId3"/>
    <sheet name="ВЛ-6 кВ" sheetId="5" r:id="rId4"/>
    <sheet name="ВЛ-110 кВ" sheetId="7" r:id="rId5"/>
    <sheet name="Лист1" sheetId="8" r:id="rId6"/>
  </sheets>
  <definedNames>
    <definedName name="_xlnm.Print_Titles" localSheetId="3">'ВЛ-6 кВ'!$A:$A</definedName>
    <definedName name="_xlnm.Print_Area" localSheetId="3">'ВЛ-6 кВ'!$A$1:$CH$39</definedName>
  </definedNames>
  <calcPr calcId="145621"/>
</workbook>
</file>

<file path=xl/calcChain.xml><?xml version="1.0" encoding="utf-8"?>
<calcChain xmlns="http://schemas.openxmlformats.org/spreadsheetml/2006/main">
  <c r="C10" i="6" l="1"/>
  <c r="D8" i="2" l="1"/>
  <c r="AG10" i="7" l="1"/>
  <c r="CD32" i="5" l="1"/>
  <c r="CD31" i="5"/>
  <c r="CD30" i="5"/>
  <c r="CD29" i="5"/>
  <c r="CD28" i="5"/>
  <c r="CD27" i="5"/>
  <c r="CD26" i="5"/>
  <c r="CD25" i="5"/>
  <c r="CD24" i="5"/>
  <c r="CD23" i="5"/>
  <c r="CD22" i="5"/>
  <c r="CD21" i="5"/>
  <c r="CD20" i="5"/>
  <c r="CD19" i="5"/>
  <c r="CD18" i="5"/>
  <c r="CD17" i="5"/>
  <c r="CD16" i="5"/>
  <c r="CD15" i="5"/>
  <c r="CD14" i="5"/>
  <c r="CD13" i="5"/>
  <c r="CD12" i="5"/>
  <c r="CD11" i="5"/>
  <c r="CD10" i="5"/>
  <c r="CD9" i="5"/>
  <c r="BY32" i="5"/>
  <c r="BY31" i="5"/>
  <c r="BY30" i="5"/>
  <c r="BY29" i="5"/>
  <c r="BY28" i="5"/>
  <c r="BY27" i="5"/>
  <c r="BY26" i="5"/>
  <c r="BY25" i="5"/>
  <c r="BY24" i="5"/>
  <c r="BY23" i="5"/>
  <c r="BY22" i="5"/>
  <c r="BY21" i="5"/>
  <c r="BY20" i="5"/>
  <c r="BY19" i="5"/>
  <c r="BY18" i="5"/>
  <c r="BY17" i="5"/>
  <c r="BY16" i="5"/>
  <c r="BY15" i="5"/>
  <c r="BY14" i="5"/>
  <c r="BY13" i="5"/>
  <c r="BY12" i="5"/>
  <c r="BY11" i="5"/>
  <c r="BY10" i="5"/>
  <c r="BY9" i="5"/>
  <c r="BT32" i="5"/>
  <c r="BT31" i="5"/>
  <c r="BT30" i="5"/>
  <c r="BT29" i="5"/>
  <c r="BT28" i="5"/>
  <c r="BT27" i="5"/>
  <c r="BT26" i="5"/>
  <c r="BT25" i="5"/>
  <c r="BT24" i="5"/>
  <c r="BT23" i="5"/>
  <c r="BT22" i="5"/>
  <c r="BT21" i="5"/>
  <c r="BT20" i="5"/>
  <c r="BT19" i="5"/>
  <c r="BT18" i="5"/>
  <c r="BT17" i="5"/>
  <c r="BT16" i="5"/>
  <c r="BT15" i="5"/>
  <c r="BT14" i="5"/>
  <c r="BT13" i="5"/>
  <c r="BT12" i="5"/>
  <c r="BT11" i="5"/>
  <c r="BT10" i="5"/>
  <c r="BT9" i="5"/>
  <c r="BO32" i="5"/>
  <c r="BO31" i="5"/>
  <c r="BO30" i="5"/>
  <c r="BO29" i="5"/>
  <c r="BO28" i="5"/>
  <c r="BO27" i="5"/>
  <c r="BO26" i="5"/>
  <c r="BO25" i="5"/>
  <c r="BO24" i="5"/>
  <c r="BO23" i="5"/>
  <c r="BO22" i="5"/>
  <c r="BO21" i="5"/>
  <c r="BO20" i="5"/>
  <c r="BO19" i="5"/>
  <c r="BO18" i="5"/>
  <c r="BO17" i="5"/>
  <c r="BO16" i="5"/>
  <c r="BO15" i="5"/>
  <c r="BO14" i="5"/>
  <c r="BO13" i="5"/>
  <c r="BO12" i="5"/>
  <c r="BO11" i="5"/>
  <c r="BO10" i="5"/>
  <c r="BO9" i="5"/>
  <c r="BJ32" i="5"/>
  <c r="BJ31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7" i="5"/>
  <c r="BJ16" i="5"/>
  <c r="BJ15" i="5"/>
  <c r="BJ14" i="5"/>
  <c r="BJ13" i="5"/>
  <c r="BJ12" i="5"/>
  <c r="BJ11" i="5"/>
  <c r="BJ10" i="5"/>
  <c r="BJ9" i="5"/>
  <c r="BE32" i="5"/>
  <c r="BE31" i="5"/>
  <c r="BE30" i="5"/>
  <c r="BE29" i="5"/>
  <c r="BE28" i="5"/>
  <c r="BE27" i="5"/>
  <c r="BE26" i="5"/>
  <c r="BE25" i="5"/>
  <c r="BE24" i="5"/>
  <c r="BE23" i="5"/>
  <c r="BE22" i="5"/>
  <c r="BE21" i="5"/>
  <c r="BE20" i="5"/>
  <c r="BE19" i="5"/>
  <c r="BE18" i="5"/>
  <c r="BE17" i="5"/>
  <c r="BE16" i="5"/>
  <c r="BE15" i="5"/>
  <c r="BE14" i="5"/>
  <c r="BE13" i="5"/>
  <c r="BE12" i="5"/>
  <c r="BE11" i="5"/>
  <c r="BE10" i="5"/>
  <c r="BE9" i="5"/>
  <c r="AZ32" i="5"/>
  <c r="AZ31" i="5"/>
  <c r="AZ30" i="5"/>
  <c r="AZ29" i="5"/>
  <c r="AZ28" i="5"/>
  <c r="AZ27" i="5"/>
  <c r="AZ26" i="5"/>
  <c r="AZ25" i="5"/>
  <c r="AZ24" i="5"/>
  <c r="AZ23" i="5"/>
  <c r="AZ22" i="5"/>
  <c r="AZ21" i="5"/>
  <c r="AZ20" i="5"/>
  <c r="AZ19" i="5"/>
  <c r="AZ18" i="5"/>
  <c r="AZ17" i="5"/>
  <c r="AZ16" i="5"/>
  <c r="AZ15" i="5"/>
  <c r="AZ14" i="5"/>
  <c r="AZ13" i="5"/>
  <c r="AZ12" i="5"/>
  <c r="AZ11" i="5"/>
  <c r="AZ10" i="5"/>
  <c r="AZ9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AU11" i="5"/>
  <c r="AU10" i="5"/>
  <c r="AU9" i="5"/>
  <c r="AP32" i="5"/>
  <c r="AP31" i="5"/>
  <c r="AP30" i="5"/>
  <c r="AP29" i="5"/>
  <c r="AP28" i="5"/>
  <c r="AP27" i="5"/>
  <c r="AP26" i="5"/>
  <c r="AP25" i="5"/>
  <c r="AP24" i="5"/>
  <c r="AP23" i="5"/>
  <c r="AP22" i="5"/>
  <c r="AP21" i="5"/>
  <c r="AP20" i="5"/>
  <c r="AP19" i="5"/>
  <c r="AP18" i="5"/>
  <c r="AP17" i="5"/>
  <c r="AP16" i="5"/>
  <c r="AP15" i="5"/>
  <c r="AP14" i="5"/>
  <c r="AP13" i="5"/>
  <c r="AP12" i="5"/>
  <c r="AP11" i="5"/>
  <c r="AP10" i="5"/>
  <c r="AP9" i="5"/>
  <c r="AK32" i="5"/>
  <c r="AK31" i="5"/>
  <c r="AK30" i="5"/>
  <c r="AK29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K16" i="5"/>
  <c r="AK15" i="5"/>
  <c r="AK14" i="5"/>
  <c r="AK13" i="5"/>
  <c r="AK12" i="5"/>
  <c r="AK11" i="5"/>
  <c r="AK10" i="5"/>
  <c r="AK9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Q32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AK36" i="5" l="1"/>
  <c r="AK35" i="5"/>
  <c r="AP36" i="5"/>
  <c r="AP35" i="5"/>
  <c r="AU36" i="5"/>
  <c r="AU35" i="5"/>
  <c r="AZ35" i="5"/>
  <c r="AZ36" i="5"/>
  <c r="BE35" i="5"/>
  <c r="BE36" i="5"/>
  <c r="BJ36" i="5"/>
  <c r="BJ35" i="5"/>
  <c r="BO36" i="5"/>
  <c r="BO35" i="5"/>
  <c r="BT35" i="5"/>
  <c r="BT36" i="5"/>
  <c r="BY36" i="5"/>
  <c r="BY35" i="5"/>
  <c r="CD36" i="5"/>
  <c r="CD35" i="5"/>
  <c r="G36" i="5"/>
  <c r="G35" i="5"/>
  <c r="L36" i="5"/>
  <c r="L35" i="5"/>
  <c r="Q36" i="5"/>
  <c r="Q35" i="5"/>
  <c r="V36" i="5"/>
  <c r="V35" i="5"/>
  <c r="AA36" i="5"/>
  <c r="AA35" i="5"/>
  <c r="AF36" i="5"/>
  <c r="AF35" i="5"/>
  <c r="AK33" i="7"/>
  <c r="AK32" i="7"/>
  <c r="AK31" i="7"/>
  <c r="AK30" i="7"/>
  <c r="AK29" i="7"/>
  <c r="AK28" i="7"/>
  <c r="AK27" i="7"/>
  <c r="AK26" i="7"/>
  <c r="AK25" i="7"/>
  <c r="AK24" i="7"/>
  <c r="AK23" i="7"/>
  <c r="AK22" i="7"/>
  <c r="AK21" i="7"/>
  <c r="AK20" i="7"/>
  <c r="AK19" i="7"/>
  <c r="AK18" i="7"/>
  <c r="AK17" i="7"/>
  <c r="AK16" i="7"/>
  <c r="AK15" i="7"/>
  <c r="AK14" i="7"/>
  <c r="AK13" i="7"/>
  <c r="AK12" i="7"/>
  <c r="AK11" i="7"/>
  <c r="AK10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D33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10" i="7"/>
  <c r="AJ33" i="7"/>
  <c r="AJ32" i="7"/>
  <c r="AJ31" i="7"/>
  <c r="AJ30" i="7"/>
  <c r="AJ29" i="7"/>
  <c r="AJ28" i="7"/>
  <c r="AJ27" i="7"/>
  <c r="AJ26" i="7"/>
  <c r="AJ25" i="7"/>
  <c r="AJ24" i="7"/>
  <c r="AJ23" i="7"/>
  <c r="AJ22" i="7"/>
  <c r="AJ21" i="7"/>
  <c r="AJ20" i="7"/>
  <c r="AJ19" i="7"/>
  <c r="AJ18" i="7"/>
  <c r="AJ17" i="7"/>
  <c r="AJ16" i="7"/>
  <c r="AJ15" i="7"/>
  <c r="AJ14" i="7"/>
  <c r="AJ13" i="7"/>
  <c r="AJ12" i="7"/>
  <c r="AJ11" i="7"/>
  <c r="AJ10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Y10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10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AI12" i="7"/>
  <c r="AI11" i="7"/>
  <c r="AI10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10" i="7"/>
  <c r="AR10" i="7"/>
  <c r="AR11" i="7" s="1"/>
  <c r="AR12" i="7" s="1"/>
  <c r="AR13" i="7" s="1"/>
  <c r="AR14" i="7" s="1"/>
  <c r="AR15" i="7" s="1"/>
  <c r="AR16" i="7" s="1"/>
  <c r="AR17" i="7" s="1"/>
  <c r="AR18" i="7" s="1"/>
  <c r="AR19" i="7" s="1"/>
  <c r="AR20" i="7" s="1"/>
  <c r="AR21" i="7" s="1"/>
  <c r="AR22" i="7" s="1"/>
  <c r="AR23" i="7" s="1"/>
  <c r="AR24" i="7" s="1"/>
  <c r="AR25" i="7" s="1"/>
  <c r="AR26" i="7" s="1"/>
  <c r="AR27" i="7" s="1"/>
  <c r="AR28" i="7" s="1"/>
  <c r="AR29" i="7" s="1"/>
  <c r="AR30" i="7" s="1"/>
  <c r="AR31" i="7" s="1"/>
  <c r="AR32" i="7" s="1"/>
  <c r="AR33" i="7" s="1"/>
  <c r="AP10" i="7"/>
  <c r="AP11" i="7" s="1"/>
  <c r="AP12" i="7" s="1"/>
  <c r="AP13" i="7" s="1"/>
  <c r="AP14" i="7" s="1"/>
  <c r="AP15" i="7" s="1"/>
  <c r="AP16" i="7" s="1"/>
  <c r="AP17" i="7" s="1"/>
  <c r="AP18" i="7" s="1"/>
  <c r="AP19" i="7" s="1"/>
  <c r="AP20" i="7" s="1"/>
  <c r="AP21" i="7" s="1"/>
  <c r="AP22" i="7" s="1"/>
  <c r="AP23" i="7" s="1"/>
  <c r="AP24" i="7" s="1"/>
  <c r="AP25" i="7" s="1"/>
  <c r="AP26" i="7" s="1"/>
  <c r="AP27" i="7" s="1"/>
  <c r="AP28" i="7" s="1"/>
  <c r="AP29" i="7" s="1"/>
  <c r="AP30" i="7" s="1"/>
  <c r="AP31" i="7" s="1"/>
  <c r="AP32" i="7" s="1"/>
  <c r="AP33" i="7" s="1"/>
  <c r="AN10" i="7"/>
  <c r="AN11" i="7" s="1"/>
  <c r="AN12" i="7" s="1"/>
  <c r="AN13" i="7" s="1"/>
  <c r="AN14" i="7" s="1"/>
  <c r="AN15" i="7" s="1"/>
  <c r="AN16" i="7" s="1"/>
  <c r="AN17" i="7" s="1"/>
  <c r="AN18" i="7" s="1"/>
  <c r="AN19" i="7" s="1"/>
  <c r="AN20" i="7" s="1"/>
  <c r="AN21" i="7" s="1"/>
  <c r="AN22" i="7" s="1"/>
  <c r="AN23" i="7" s="1"/>
  <c r="AN24" i="7" s="1"/>
  <c r="AN25" i="7" s="1"/>
  <c r="AN26" i="7" s="1"/>
  <c r="AN27" i="7" s="1"/>
  <c r="AN28" i="7" s="1"/>
  <c r="AN29" i="7" s="1"/>
  <c r="AN30" i="7" s="1"/>
  <c r="AN31" i="7" s="1"/>
  <c r="AN32" i="7" s="1"/>
  <c r="AN33" i="7" s="1"/>
  <c r="AL10" i="7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L33" i="7" s="1"/>
  <c r="AG11" i="7"/>
  <c r="AG12" i="7" s="1"/>
  <c r="AG13" i="7" s="1"/>
  <c r="AG14" i="7" s="1"/>
  <c r="AG15" i="7" s="1"/>
  <c r="AG16" i="7" s="1"/>
  <c r="AG17" i="7" s="1"/>
  <c r="AG18" i="7" s="1"/>
  <c r="AG19" i="7" s="1"/>
  <c r="AG20" i="7" s="1"/>
  <c r="AG21" i="7" s="1"/>
  <c r="AG22" i="7" s="1"/>
  <c r="AG23" i="7" s="1"/>
  <c r="AG24" i="7" s="1"/>
  <c r="AG25" i="7" s="1"/>
  <c r="AG26" i="7" s="1"/>
  <c r="AG27" i="7" s="1"/>
  <c r="AG28" i="7" s="1"/>
  <c r="AG29" i="7" s="1"/>
  <c r="AG30" i="7" s="1"/>
  <c r="AG31" i="7" s="1"/>
  <c r="AG32" i="7" s="1"/>
  <c r="AG33" i="7" s="1"/>
  <c r="AE10" i="7"/>
  <c r="AE11" i="7" s="1"/>
  <c r="AE12" i="7" s="1"/>
  <c r="AE13" i="7" s="1"/>
  <c r="AE14" i="7" s="1"/>
  <c r="AE15" i="7" s="1"/>
  <c r="AE16" i="7" s="1"/>
  <c r="AE17" i="7" s="1"/>
  <c r="AE18" i="7" s="1"/>
  <c r="AE19" i="7" s="1"/>
  <c r="AE20" i="7" s="1"/>
  <c r="AE21" i="7" s="1"/>
  <c r="AE22" i="7" s="1"/>
  <c r="AE23" i="7" s="1"/>
  <c r="AE24" i="7" s="1"/>
  <c r="AE25" i="7" s="1"/>
  <c r="AE26" i="7" s="1"/>
  <c r="AE27" i="7" s="1"/>
  <c r="AE28" i="7" s="1"/>
  <c r="AE29" i="7" s="1"/>
  <c r="AE30" i="7" s="1"/>
  <c r="AE31" i="7" s="1"/>
  <c r="AE32" i="7" s="1"/>
  <c r="AE33" i="7" s="1"/>
  <c r="AC10" i="7"/>
  <c r="AC11" i="7" s="1"/>
  <c r="AC12" i="7" s="1"/>
  <c r="AC13" i="7" s="1"/>
  <c r="AC14" i="7" s="1"/>
  <c r="AC15" i="7" s="1"/>
  <c r="AC16" i="7" s="1"/>
  <c r="AC17" i="7" s="1"/>
  <c r="AC18" i="7" s="1"/>
  <c r="AC19" i="7" s="1"/>
  <c r="AC20" i="7" s="1"/>
  <c r="AC21" i="7" s="1"/>
  <c r="AC22" i="7" s="1"/>
  <c r="AC23" i="7" s="1"/>
  <c r="AC24" i="7" s="1"/>
  <c r="AC25" i="7" s="1"/>
  <c r="AC26" i="7" s="1"/>
  <c r="AC27" i="7" s="1"/>
  <c r="AC28" i="7" s="1"/>
  <c r="AC29" i="7" s="1"/>
  <c r="AC30" i="7" s="1"/>
  <c r="AC31" i="7" s="1"/>
  <c r="AC32" i="7" s="1"/>
  <c r="AC33" i="7" s="1"/>
  <c r="AA10" i="7"/>
  <c r="AA11" i="7" s="1"/>
  <c r="AA12" i="7" s="1"/>
  <c r="AA13" i="7" s="1"/>
  <c r="AA14" i="7" s="1"/>
  <c r="AA15" i="7" s="1"/>
  <c r="AA16" i="7" s="1"/>
  <c r="AA17" i="7" s="1"/>
  <c r="AA18" i="7" s="1"/>
  <c r="AA19" i="7" s="1"/>
  <c r="AA20" i="7" s="1"/>
  <c r="AA21" i="7" s="1"/>
  <c r="AA22" i="7" s="1"/>
  <c r="AA23" i="7" s="1"/>
  <c r="AA24" i="7" s="1"/>
  <c r="AA25" i="7" s="1"/>
  <c r="AA26" i="7" s="1"/>
  <c r="AA27" i="7" s="1"/>
  <c r="AA28" i="7" s="1"/>
  <c r="AA29" i="7" s="1"/>
  <c r="AA30" i="7" s="1"/>
  <c r="AA31" i="7" s="1"/>
  <c r="AA32" i="7" s="1"/>
  <c r="AA33" i="7" s="1"/>
  <c r="V10" i="7"/>
  <c r="V11" i="7" s="1"/>
  <c r="V12" i="7" s="1"/>
  <c r="V13" i="7" s="1"/>
  <c r="V14" i="7" s="1"/>
  <c r="V15" i="7" s="1"/>
  <c r="V16" i="7" s="1"/>
  <c r="V17" i="7" s="1"/>
  <c r="V18" i="7" s="1"/>
  <c r="V19" i="7" s="1"/>
  <c r="V20" i="7" s="1"/>
  <c r="V21" i="7" s="1"/>
  <c r="V22" i="7" s="1"/>
  <c r="V23" i="7" s="1"/>
  <c r="V24" i="7" s="1"/>
  <c r="V25" i="7" s="1"/>
  <c r="V26" i="7" s="1"/>
  <c r="V27" i="7" s="1"/>
  <c r="V28" i="7" s="1"/>
  <c r="V29" i="7" s="1"/>
  <c r="V30" i="7" s="1"/>
  <c r="V31" i="7" s="1"/>
  <c r="V32" i="7" s="1"/>
  <c r="V33" i="7" s="1"/>
  <c r="T10" i="7"/>
  <c r="T11" i="7" s="1"/>
  <c r="T12" i="7" s="1"/>
  <c r="T13" i="7" s="1"/>
  <c r="T14" i="7" s="1"/>
  <c r="T15" i="7" s="1"/>
  <c r="T16" i="7" s="1"/>
  <c r="T17" i="7" s="1"/>
  <c r="T18" i="7" s="1"/>
  <c r="T19" i="7" s="1"/>
  <c r="T20" i="7" s="1"/>
  <c r="T21" i="7" s="1"/>
  <c r="T22" i="7" s="1"/>
  <c r="T23" i="7" s="1"/>
  <c r="T24" i="7" s="1"/>
  <c r="T25" i="7" s="1"/>
  <c r="T26" i="7" s="1"/>
  <c r="T27" i="7" s="1"/>
  <c r="T28" i="7" s="1"/>
  <c r="T29" i="7" s="1"/>
  <c r="T30" i="7" s="1"/>
  <c r="T31" i="7" s="1"/>
  <c r="T32" i="7" s="1"/>
  <c r="T33" i="7" s="1"/>
  <c r="R10" i="7"/>
  <c r="R11" i="7" s="1"/>
  <c r="R12" i="7" s="1"/>
  <c r="R13" i="7" s="1"/>
  <c r="R14" i="7" s="1"/>
  <c r="R15" i="7" s="1"/>
  <c r="R16" i="7" s="1"/>
  <c r="R17" i="7" s="1"/>
  <c r="R18" i="7" s="1"/>
  <c r="R19" i="7" s="1"/>
  <c r="R20" i="7" s="1"/>
  <c r="R21" i="7" s="1"/>
  <c r="R22" i="7" s="1"/>
  <c r="R23" i="7" s="1"/>
  <c r="R24" i="7" s="1"/>
  <c r="R25" i="7" s="1"/>
  <c r="R26" i="7" s="1"/>
  <c r="R27" i="7" s="1"/>
  <c r="R28" i="7" s="1"/>
  <c r="R29" i="7" s="1"/>
  <c r="R30" i="7" s="1"/>
  <c r="R31" i="7" s="1"/>
  <c r="R32" i="7" s="1"/>
  <c r="R33" i="7" s="1"/>
  <c r="P10" i="7"/>
  <c r="P11" i="7" s="1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P33" i="7" s="1"/>
  <c r="K10" i="7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I10" i="7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G10" i="7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E10" i="7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G11" i="6"/>
  <c r="C9" i="2" s="1"/>
  <c r="G12" i="6"/>
  <c r="C10" i="2" s="1"/>
  <c r="G13" i="6"/>
  <c r="C11" i="2" s="1"/>
  <c r="G14" i="6"/>
  <c r="C12" i="2" s="1"/>
  <c r="G15" i="6"/>
  <c r="C13" i="2" s="1"/>
  <c r="G16" i="6"/>
  <c r="C14" i="2" s="1"/>
  <c r="G17" i="6"/>
  <c r="C15" i="2" s="1"/>
  <c r="G18" i="6"/>
  <c r="C16" i="2" s="1"/>
  <c r="G19" i="6"/>
  <c r="C17" i="2" s="1"/>
  <c r="G20" i="6"/>
  <c r="C18" i="2" s="1"/>
  <c r="G21" i="6"/>
  <c r="C19" i="2" s="1"/>
  <c r="G22" i="6"/>
  <c r="C20" i="2" s="1"/>
  <c r="G23" i="6"/>
  <c r="C21" i="2" s="1"/>
  <c r="G24" i="6"/>
  <c r="C22" i="2" s="1"/>
  <c r="G25" i="6"/>
  <c r="C23" i="2" s="1"/>
  <c r="G26" i="6"/>
  <c r="C24" i="2" s="1"/>
  <c r="G27" i="6"/>
  <c r="C25" i="2" s="1"/>
  <c r="G28" i="6"/>
  <c r="C26" i="2" s="1"/>
  <c r="G29" i="6"/>
  <c r="C27" i="2" s="1"/>
  <c r="G30" i="6"/>
  <c r="C28" i="2" s="1"/>
  <c r="G31" i="6"/>
  <c r="C29" i="2" s="1"/>
  <c r="G32" i="6"/>
  <c r="C30" i="2" s="1"/>
  <c r="G33" i="6"/>
  <c r="C31" i="2" s="1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10" i="6"/>
  <c r="G10" i="6"/>
  <c r="B10" i="6"/>
  <c r="O10" i="6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O30" i="6" s="1"/>
  <c r="O31" i="6" s="1"/>
  <c r="O32" i="6" s="1"/>
  <c r="O33" i="6" s="1"/>
  <c r="M10" i="6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J10" i="6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H10" i="6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E10" i="6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C11" i="6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B9" i="5"/>
  <c r="M30" i="2" l="1"/>
  <c r="M26" i="2"/>
  <c r="M22" i="2"/>
  <c r="M18" i="2"/>
  <c r="M14" i="2"/>
  <c r="M10" i="2"/>
  <c r="M29" i="2"/>
  <c r="M25" i="2"/>
  <c r="M21" i="2"/>
  <c r="M17" i="2"/>
  <c r="M13" i="2"/>
  <c r="M9" i="2"/>
  <c r="B36" i="5"/>
  <c r="B35" i="5"/>
  <c r="B37" i="7"/>
  <c r="B36" i="7"/>
  <c r="M37" i="7"/>
  <c r="M36" i="7"/>
  <c r="X36" i="7"/>
  <c r="X37" i="7"/>
  <c r="AI37" i="7"/>
  <c r="AI36" i="7"/>
  <c r="L36" i="6"/>
  <c r="L37" i="6"/>
  <c r="B37" i="6"/>
  <c r="B36" i="6"/>
  <c r="M8" i="2"/>
  <c r="M28" i="2"/>
  <c r="M24" i="2"/>
  <c r="M20" i="2"/>
  <c r="M16" i="2"/>
  <c r="M12" i="2"/>
  <c r="C8" i="2"/>
  <c r="G36" i="6"/>
  <c r="G37" i="6"/>
  <c r="M31" i="2"/>
  <c r="M27" i="2"/>
  <c r="M23" i="2"/>
  <c r="M19" i="2"/>
  <c r="M15" i="2"/>
  <c r="M11" i="2"/>
  <c r="CG9" i="5"/>
  <c r="CG10" i="5" s="1"/>
  <c r="CG11" i="5" s="1"/>
  <c r="CG12" i="5" s="1"/>
  <c r="CG13" i="5" s="1"/>
  <c r="CG14" i="5" s="1"/>
  <c r="CG15" i="5" s="1"/>
  <c r="CG16" i="5" s="1"/>
  <c r="CG17" i="5" s="1"/>
  <c r="CG18" i="5" s="1"/>
  <c r="CG19" i="5" s="1"/>
  <c r="CG20" i="5" s="1"/>
  <c r="CG21" i="5" s="1"/>
  <c r="CG22" i="5" s="1"/>
  <c r="CG23" i="5" s="1"/>
  <c r="CG24" i="5" s="1"/>
  <c r="CG25" i="5" s="1"/>
  <c r="CG26" i="5" s="1"/>
  <c r="CG27" i="5" s="1"/>
  <c r="CG28" i="5" s="1"/>
  <c r="CG29" i="5" s="1"/>
  <c r="CE9" i="5"/>
  <c r="CE10" i="5" s="1"/>
  <c r="CE11" i="5" s="1"/>
  <c r="CE12" i="5" s="1"/>
  <c r="CE13" i="5" s="1"/>
  <c r="CE14" i="5" s="1"/>
  <c r="CE15" i="5" s="1"/>
  <c r="CE16" i="5" s="1"/>
  <c r="CE17" i="5" s="1"/>
  <c r="CE18" i="5" s="1"/>
  <c r="CE19" i="5" s="1"/>
  <c r="CE20" i="5" s="1"/>
  <c r="CE21" i="5" s="1"/>
  <c r="CE22" i="5" s="1"/>
  <c r="CE23" i="5" s="1"/>
  <c r="CE24" i="5" s="1"/>
  <c r="CE25" i="5" s="1"/>
  <c r="CE26" i="5" s="1"/>
  <c r="CE27" i="5" s="1"/>
  <c r="CE28" i="5" s="1"/>
  <c r="CE29" i="5" s="1"/>
  <c r="CE30" i="5" s="1"/>
  <c r="CE31" i="5" s="1"/>
  <c r="CE32" i="5" s="1"/>
  <c r="CB9" i="5"/>
  <c r="CB10" i="5" s="1"/>
  <c r="CB11" i="5" s="1"/>
  <c r="CB12" i="5" s="1"/>
  <c r="CB13" i="5" s="1"/>
  <c r="CB14" i="5" s="1"/>
  <c r="CB15" i="5" s="1"/>
  <c r="CB16" i="5" s="1"/>
  <c r="CB17" i="5" s="1"/>
  <c r="CB18" i="5" s="1"/>
  <c r="CB19" i="5" s="1"/>
  <c r="CB20" i="5" s="1"/>
  <c r="CB21" i="5" s="1"/>
  <c r="CB22" i="5" s="1"/>
  <c r="CB23" i="5" s="1"/>
  <c r="CB24" i="5" s="1"/>
  <c r="CB25" i="5" s="1"/>
  <c r="CB26" i="5" s="1"/>
  <c r="CB27" i="5" s="1"/>
  <c r="CB28" i="5" s="1"/>
  <c r="CB29" i="5" s="1"/>
  <c r="CB30" i="5" s="1"/>
  <c r="CB31" i="5" s="1"/>
  <c r="CB32" i="5" s="1"/>
  <c r="BZ9" i="5"/>
  <c r="BZ10" i="5" s="1"/>
  <c r="BZ11" i="5" s="1"/>
  <c r="BZ12" i="5" s="1"/>
  <c r="BZ13" i="5" s="1"/>
  <c r="BZ14" i="5" s="1"/>
  <c r="BZ15" i="5" s="1"/>
  <c r="BZ16" i="5" s="1"/>
  <c r="BZ17" i="5" s="1"/>
  <c r="BZ18" i="5" s="1"/>
  <c r="BZ19" i="5" s="1"/>
  <c r="BZ20" i="5" s="1"/>
  <c r="BZ21" i="5" s="1"/>
  <c r="BZ22" i="5" s="1"/>
  <c r="BZ23" i="5" s="1"/>
  <c r="BZ24" i="5" s="1"/>
  <c r="BZ25" i="5" s="1"/>
  <c r="BZ26" i="5" s="1"/>
  <c r="BZ27" i="5" s="1"/>
  <c r="BZ28" i="5" s="1"/>
  <c r="BZ29" i="5" s="1"/>
  <c r="BZ30" i="5" s="1"/>
  <c r="BZ31" i="5" s="1"/>
  <c r="BZ32" i="5" s="1"/>
  <c r="BW9" i="5"/>
  <c r="BW10" i="5" s="1"/>
  <c r="BW11" i="5" s="1"/>
  <c r="BW12" i="5" s="1"/>
  <c r="BW13" i="5" s="1"/>
  <c r="BW14" i="5" s="1"/>
  <c r="BW15" i="5" s="1"/>
  <c r="BW16" i="5" s="1"/>
  <c r="BW17" i="5" s="1"/>
  <c r="BW18" i="5" s="1"/>
  <c r="BW19" i="5" s="1"/>
  <c r="BW20" i="5" s="1"/>
  <c r="BW21" i="5" s="1"/>
  <c r="BW22" i="5" s="1"/>
  <c r="BW23" i="5" s="1"/>
  <c r="BW24" i="5" s="1"/>
  <c r="BW25" i="5" s="1"/>
  <c r="BW26" i="5" s="1"/>
  <c r="BW27" i="5" s="1"/>
  <c r="BW28" i="5" s="1"/>
  <c r="BW29" i="5" s="1"/>
  <c r="BW30" i="5" s="1"/>
  <c r="BW31" i="5" s="1"/>
  <c r="BW32" i="5" s="1"/>
  <c r="BU9" i="5"/>
  <c r="BU10" i="5" s="1"/>
  <c r="BU11" i="5" s="1"/>
  <c r="BU12" i="5" s="1"/>
  <c r="BU13" i="5" s="1"/>
  <c r="BU14" i="5" s="1"/>
  <c r="BU15" i="5" s="1"/>
  <c r="BU16" i="5" s="1"/>
  <c r="BU17" i="5" s="1"/>
  <c r="BU18" i="5" s="1"/>
  <c r="BU19" i="5" s="1"/>
  <c r="BU20" i="5" s="1"/>
  <c r="BU21" i="5" s="1"/>
  <c r="BU22" i="5" s="1"/>
  <c r="BU23" i="5" s="1"/>
  <c r="BU24" i="5" s="1"/>
  <c r="BU25" i="5" s="1"/>
  <c r="BU26" i="5" s="1"/>
  <c r="BU27" i="5" s="1"/>
  <c r="BU28" i="5" s="1"/>
  <c r="BU29" i="5" s="1"/>
  <c r="BU30" i="5" s="1"/>
  <c r="BU31" i="5" s="1"/>
  <c r="BU32" i="5" s="1"/>
  <c r="BR9" i="5"/>
  <c r="BR10" i="5" s="1"/>
  <c r="BR11" i="5" s="1"/>
  <c r="BR12" i="5" s="1"/>
  <c r="BR13" i="5" s="1"/>
  <c r="BR14" i="5" s="1"/>
  <c r="BR15" i="5" s="1"/>
  <c r="BR16" i="5" s="1"/>
  <c r="BR17" i="5" s="1"/>
  <c r="BR18" i="5" s="1"/>
  <c r="BR19" i="5" s="1"/>
  <c r="BR20" i="5" s="1"/>
  <c r="BR21" i="5" s="1"/>
  <c r="BR22" i="5" s="1"/>
  <c r="BR23" i="5" s="1"/>
  <c r="BR24" i="5" s="1"/>
  <c r="BR25" i="5" s="1"/>
  <c r="BR26" i="5" s="1"/>
  <c r="BR27" i="5" s="1"/>
  <c r="BR28" i="5" s="1"/>
  <c r="BR29" i="5" s="1"/>
  <c r="BR30" i="5" s="1"/>
  <c r="BR31" i="5" s="1"/>
  <c r="BR32" i="5" s="1"/>
  <c r="BP9" i="5"/>
  <c r="BP10" i="5" s="1"/>
  <c r="BP11" i="5" s="1"/>
  <c r="BP12" i="5" s="1"/>
  <c r="BP13" i="5" s="1"/>
  <c r="BP14" i="5" s="1"/>
  <c r="BP15" i="5" s="1"/>
  <c r="BP16" i="5" s="1"/>
  <c r="BP17" i="5" s="1"/>
  <c r="BP18" i="5" s="1"/>
  <c r="BP19" i="5" s="1"/>
  <c r="BP20" i="5" s="1"/>
  <c r="BP21" i="5" s="1"/>
  <c r="BP22" i="5" s="1"/>
  <c r="BP23" i="5" s="1"/>
  <c r="BP24" i="5" s="1"/>
  <c r="BP25" i="5" s="1"/>
  <c r="BP26" i="5" s="1"/>
  <c r="BP27" i="5" s="1"/>
  <c r="BP28" i="5" s="1"/>
  <c r="BP29" i="5" s="1"/>
  <c r="BP30" i="5" s="1"/>
  <c r="BP31" i="5" s="1"/>
  <c r="BP32" i="5" s="1"/>
  <c r="BM10" i="5"/>
  <c r="BM11" i="5" s="1"/>
  <c r="BM12" i="5" s="1"/>
  <c r="BM13" i="5" s="1"/>
  <c r="BM14" i="5" s="1"/>
  <c r="BM15" i="5" s="1"/>
  <c r="BM16" i="5" s="1"/>
  <c r="BM17" i="5" s="1"/>
  <c r="BM18" i="5" s="1"/>
  <c r="BM19" i="5" s="1"/>
  <c r="BM20" i="5" s="1"/>
  <c r="BM21" i="5" s="1"/>
  <c r="BM22" i="5" s="1"/>
  <c r="BM23" i="5" s="1"/>
  <c r="BM24" i="5" s="1"/>
  <c r="BM25" i="5" s="1"/>
  <c r="BM26" i="5" s="1"/>
  <c r="BM27" i="5" s="1"/>
  <c r="BM28" i="5" s="1"/>
  <c r="BM29" i="5" s="1"/>
  <c r="BM30" i="5" s="1"/>
  <c r="BM31" i="5" s="1"/>
  <c r="BM32" i="5" s="1"/>
  <c r="BM9" i="5"/>
  <c r="BK9" i="5"/>
  <c r="BK10" i="5" s="1"/>
  <c r="BK11" i="5" s="1"/>
  <c r="BK12" i="5" s="1"/>
  <c r="BK13" i="5" s="1"/>
  <c r="BK14" i="5" s="1"/>
  <c r="BK15" i="5" s="1"/>
  <c r="BK16" i="5" s="1"/>
  <c r="BK17" i="5" s="1"/>
  <c r="BK18" i="5" s="1"/>
  <c r="BK19" i="5" s="1"/>
  <c r="BK20" i="5" s="1"/>
  <c r="BK21" i="5" s="1"/>
  <c r="BK22" i="5" s="1"/>
  <c r="BK23" i="5" s="1"/>
  <c r="BK24" i="5" s="1"/>
  <c r="BK25" i="5" s="1"/>
  <c r="BK26" i="5" s="1"/>
  <c r="BK27" i="5" s="1"/>
  <c r="BK28" i="5" s="1"/>
  <c r="BK29" i="5" s="1"/>
  <c r="BK30" i="5" s="1"/>
  <c r="BK31" i="5" s="1"/>
  <c r="BK32" i="5" s="1"/>
  <c r="BH9" i="5"/>
  <c r="BH10" i="5" s="1"/>
  <c r="BH11" i="5" s="1"/>
  <c r="BH12" i="5" s="1"/>
  <c r="BH13" i="5" s="1"/>
  <c r="BH14" i="5" s="1"/>
  <c r="BH15" i="5" s="1"/>
  <c r="BH16" i="5" s="1"/>
  <c r="BH17" i="5" s="1"/>
  <c r="BH18" i="5" s="1"/>
  <c r="BH19" i="5" s="1"/>
  <c r="BH20" i="5" s="1"/>
  <c r="BH21" i="5" s="1"/>
  <c r="BH22" i="5" s="1"/>
  <c r="BH23" i="5" s="1"/>
  <c r="BH24" i="5" s="1"/>
  <c r="BH25" i="5" s="1"/>
  <c r="BH26" i="5" s="1"/>
  <c r="BH27" i="5" s="1"/>
  <c r="BH28" i="5" s="1"/>
  <c r="BH29" i="5" s="1"/>
  <c r="BH30" i="5" s="1"/>
  <c r="BH31" i="5" s="1"/>
  <c r="BH32" i="5" s="1"/>
  <c r="BF9" i="5"/>
  <c r="BF10" i="5" s="1"/>
  <c r="BF11" i="5" s="1"/>
  <c r="BF12" i="5" s="1"/>
  <c r="BF13" i="5" s="1"/>
  <c r="BF14" i="5" s="1"/>
  <c r="BF15" i="5" s="1"/>
  <c r="BF16" i="5" s="1"/>
  <c r="BF17" i="5" s="1"/>
  <c r="BF18" i="5" s="1"/>
  <c r="BF19" i="5" s="1"/>
  <c r="BF20" i="5" s="1"/>
  <c r="BF21" i="5" s="1"/>
  <c r="BF22" i="5" s="1"/>
  <c r="BF23" i="5" s="1"/>
  <c r="BF24" i="5" s="1"/>
  <c r="BF25" i="5" s="1"/>
  <c r="BF26" i="5" s="1"/>
  <c r="BF27" i="5" s="1"/>
  <c r="BF28" i="5" s="1"/>
  <c r="BF29" i="5" s="1"/>
  <c r="BF30" i="5" s="1"/>
  <c r="BF31" i="5" s="1"/>
  <c r="BF32" i="5" s="1"/>
  <c r="BC9" i="5"/>
  <c r="BC10" i="5" s="1"/>
  <c r="BC11" i="5" s="1"/>
  <c r="BC12" i="5" s="1"/>
  <c r="BC13" i="5" s="1"/>
  <c r="BC14" i="5" s="1"/>
  <c r="BC15" i="5" s="1"/>
  <c r="BC16" i="5" s="1"/>
  <c r="BC17" i="5" s="1"/>
  <c r="BC18" i="5" s="1"/>
  <c r="BC19" i="5" s="1"/>
  <c r="BC20" i="5" s="1"/>
  <c r="BC21" i="5" s="1"/>
  <c r="BC22" i="5" s="1"/>
  <c r="BC23" i="5" s="1"/>
  <c r="BC24" i="5" s="1"/>
  <c r="BC25" i="5" s="1"/>
  <c r="BC26" i="5" s="1"/>
  <c r="BC27" i="5" s="1"/>
  <c r="BC28" i="5" s="1"/>
  <c r="BC29" i="5" s="1"/>
  <c r="BC30" i="5" s="1"/>
  <c r="BC31" i="5" s="1"/>
  <c r="BC32" i="5" s="1"/>
  <c r="BA9" i="5"/>
  <c r="BA10" i="5" s="1"/>
  <c r="BA11" i="5" s="1"/>
  <c r="BA12" i="5" s="1"/>
  <c r="BA13" i="5" s="1"/>
  <c r="BA14" i="5" s="1"/>
  <c r="BA15" i="5" s="1"/>
  <c r="BA16" i="5" s="1"/>
  <c r="BA17" i="5" s="1"/>
  <c r="BA18" i="5" s="1"/>
  <c r="BA19" i="5" s="1"/>
  <c r="BA20" i="5" s="1"/>
  <c r="BA21" i="5" s="1"/>
  <c r="BA22" i="5" s="1"/>
  <c r="BA23" i="5" s="1"/>
  <c r="BA24" i="5" s="1"/>
  <c r="BA25" i="5" s="1"/>
  <c r="BA26" i="5" s="1"/>
  <c r="BA27" i="5" s="1"/>
  <c r="BA28" i="5" s="1"/>
  <c r="BA29" i="5" s="1"/>
  <c r="BA30" i="5" s="1"/>
  <c r="BA31" i="5" s="1"/>
  <c r="BA32" i="5" s="1"/>
  <c r="AX9" i="5"/>
  <c r="AX10" i="5" s="1"/>
  <c r="AX11" i="5" s="1"/>
  <c r="AX12" i="5" s="1"/>
  <c r="AX13" i="5" s="1"/>
  <c r="AX14" i="5" s="1"/>
  <c r="AX15" i="5" s="1"/>
  <c r="AX16" i="5" s="1"/>
  <c r="AX17" i="5" s="1"/>
  <c r="AX18" i="5" s="1"/>
  <c r="AX19" i="5" s="1"/>
  <c r="AX20" i="5" s="1"/>
  <c r="AX21" i="5" s="1"/>
  <c r="AX22" i="5" s="1"/>
  <c r="AX23" i="5" s="1"/>
  <c r="AX24" i="5" s="1"/>
  <c r="AX25" i="5" s="1"/>
  <c r="AX26" i="5" s="1"/>
  <c r="AX27" i="5" s="1"/>
  <c r="AX28" i="5" s="1"/>
  <c r="AX29" i="5" s="1"/>
  <c r="AX30" i="5" s="1"/>
  <c r="AX31" i="5" s="1"/>
  <c r="AX32" i="5" s="1"/>
  <c r="AV10" i="5"/>
  <c r="AV11" i="5" s="1"/>
  <c r="AV12" i="5" s="1"/>
  <c r="AV13" i="5" s="1"/>
  <c r="AV14" i="5" s="1"/>
  <c r="AV15" i="5" s="1"/>
  <c r="AV16" i="5" s="1"/>
  <c r="AV17" i="5" s="1"/>
  <c r="AV18" i="5" s="1"/>
  <c r="AV19" i="5" s="1"/>
  <c r="AV20" i="5" s="1"/>
  <c r="AV21" i="5" s="1"/>
  <c r="AV22" i="5" s="1"/>
  <c r="AV23" i="5" s="1"/>
  <c r="AV24" i="5" s="1"/>
  <c r="AV25" i="5" s="1"/>
  <c r="AV26" i="5" s="1"/>
  <c r="AV27" i="5" s="1"/>
  <c r="AV28" i="5" s="1"/>
  <c r="AV29" i="5" s="1"/>
  <c r="AV30" i="5" s="1"/>
  <c r="AV31" i="5" s="1"/>
  <c r="AV32" i="5" s="1"/>
  <c r="AV9" i="5"/>
  <c r="AS9" i="5"/>
  <c r="AS10" i="5" s="1"/>
  <c r="AS11" i="5" s="1"/>
  <c r="AS12" i="5" s="1"/>
  <c r="AS13" i="5" s="1"/>
  <c r="AS14" i="5" s="1"/>
  <c r="AS15" i="5" s="1"/>
  <c r="AS16" i="5" s="1"/>
  <c r="AS17" i="5" s="1"/>
  <c r="AS18" i="5" s="1"/>
  <c r="AS19" i="5" s="1"/>
  <c r="AS20" i="5" s="1"/>
  <c r="AS21" i="5" s="1"/>
  <c r="AS22" i="5" s="1"/>
  <c r="AS23" i="5" s="1"/>
  <c r="AS24" i="5" s="1"/>
  <c r="AS25" i="5" s="1"/>
  <c r="AS26" i="5" s="1"/>
  <c r="AS27" i="5" s="1"/>
  <c r="AS28" i="5" s="1"/>
  <c r="AS29" i="5" s="1"/>
  <c r="AS30" i="5" s="1"/>
  <c r="AS31" i="5" s="1"/>
  <c r="AS32" i="5" s="1"/>
  <c r="AQ9" i="5"/>
  <c r="AQ10" i="5" s="1"/>
  <c r="AQ11" i="5" s="1"/>
  <c r="AQ12" i="5" s="1"/>
  <c r="AQ13" i="5" s="1"/>
  <c r="AQ14" i="5" s="1"/>
  <c r="AQ15" i="5" s="1"/>
  <c r="AQ16" i="5" s="1"/>
  <c r="AQ17" i="5" s="1"/>
  <c r="AQ18" i="5" s="1"/>
  <c r="AQ19" i="5" s="1"/>
  <c r="AQ20" i="5" s="1"/>
  <c r="AQ21" i="5" s="1"/>
  <c r="AQ22" i="5" s="1"/>
  <c r="AQ23" i="5" s="1"/>
  <c r="AQ24" i="5" s="1"/>
  <c r="AQ25" i="5" s="1"/>
  <c r="AQ26" i="5" s="1"/>
  <c r="AQ27" i="5" s="1"/>
  <c r="AQ28" i="5" s="1"/>
  <c r="AQ29" i="5" s="1"/>
  <c r="AQ30" i="5" s="1"/>
  <c r="AQ31" i="5" s="1"/>
  <c r="AQ32" i="5" s="1"/>
  <c r="AN9" i="5"/>
  <c r="AN10" i="5" s="1"/>
  <c r="AN11" i="5" s="1"/>
  <c r="AN12" i="5" s="1"/>
  <c r="AN13" i="5" s="1"/>
  <c r="AN14" i="5" s="1"/>
  <c r="AN15" i="5" s="1"/>
  <c r="AN16" i="5" s="1"/>
  <c r="AN17" i="5" s="1"/>
  <c r="AN18" i="5" s="1"/>
  <c r="AN19" i="5" s="1"/>
  <c r="AN20" i="5" s="1"/>
  <c r="AN21" i="5" s="1"/>
  <c r="AN22" i="5" s="1"/>
  <c r="AN23" i="5" s="1"/>
  <c r="AN24" i="5" s="1"/>
  <c r="AN25" i="5" s="1"/>
  <c r="AN26" i="5" s="1"/>
  <c r="AN27" i="5" s="1"/>
  <c r="AN28" i="5" s="1"/>
  <c r="AN29" i="5" s="1"/>
  <c r="AN30" i="5" s="1"/>
  <c r="AN31" i="5" s="1"/>
  <c r="AN32" i="5" s="1"/>
  <c r="AL9" i="5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I9" i="5"/>
  <c r="AI10" i="5" s="1"/>
  <c r="AI11" i="5" s="1"/>
  <c r="AI12" i="5" s="1"/>
  <c r="AI13" i="5" s="1"/>
  <c r="AI14" i="5" s="1"/>
  <c r="AI15" i="5" s="1"/>
  <c r="AI16" i="5" s="1"/>
  <c r="AI17" i="5" s="1"/>
  <c r="AI18" i="5" s="1"/>
  <c r="AI19" i="5" s="1"/>
  <c r="AI20" i="5" s="1"/>
  <c r="AI21" i="5" s="1"/>
  <c r="AI22" i="5" s="1"/>
  <c r="AI23" i="5" s="1"/>
  <c r="AI24" i="5" s="1"/>
  <c r="AI25" i="5" s="1"/>
  <c r="AI26" i="5" s="1"/>
  <c r="AI27" i="5" s="1"/>
  <c r="AI28" i="5" s="1"/>
  <c r="AI29" i="5" s="1"/>
  <c r="AI30" i="5" s="1"/>
  <c r="AI31" i="5" s="1"/>
  <c r="AI32" i="5" s="1"/>
  <c r="AG9" i="5"/>
  <c r="AG10" i="5" s="1"/>
  <c r="AG11" i="5" s="1"/>
  <c r="AG12" i="5" s="1"/>
  <c r="AG13" i="5" s="1"/>
  <c r="AG14" i="5" s="1"/>
  <c r="AG15" i="5" s="1"/>
  <c r="AG16" i="5" s="1"/>
  <c r="AG17" i="5" s="1"/>
  <c r="AG18" i="5" s="1"/>
  <c r="AG19" i="5" s="1"/>
  <c r="AG20" i="5" s="1"/>
  <c r="AG21" i="5" s="1"/>
  <c r="AG22" i="5" s="1"/>
  <c r="AG23" i="5" s="1"/>
  <c r="AG24" i="5" s="1"/>
  <c r="AG25" i="5" s="1"/>
  <c r="AG26" i="5" s="1"/>
  <c r="AG27" i="5" s="1"/>
  <c r="AG28" i="5" s="1"/>
  <c r="AG29" i="5" s="1"/>
  <c r="AG30" i="5" s="1"/>
  <c r="AG31" i="5" s="1"/>
  <c r="AG32" i="5" s="1"/>
  <c r="AD9" i="5"/>
  <c r="AD10" i="5" s="1"/>
  <c r="AD11" i="5" s="1"/>
  <c r="AD12" i="5" s="1"/>
  <c r="AD13" i="5" s="1"/>
  <c r="AD14" i="5" s="1"/>
  <c r="AD15" i="5" s="1"/>
  <c r="AD16" i="5" s="1"/>
  <c r="AD17" i="5" s="1"/>
  <c r="AD18" i="5" s="1"/>
  <c r="AD19" i="5" s="1"/>
  <c r="AD20" i="5" s="1"/>
  <c r="AD21" i="5" s="1"/>
  <c r="AD22" i="5" s="1"/>
  <c r="AD23" i="5" s="1"/>
  <c r="AD24" i="5" s="1"/>
  <c r="AD25" i="5" s="1"/>
  <c r="AD26" i="5" s="1"/>
  <c r="AD27" i="5" s="1"/>
  <c r="AD28" i="5" s="1"/>
  <c r="AD29" i="5" s="1"/>
  <c r="AD30" i="5" s="1"/>
  <c r="AD31" i="5" s="1"/>
  <c r="AD32" i="5" s="1"/>
  <c r="AB9" i="5"/>
  <c r="AB10" i="5" s="1"/>
  <c r="AB11" i="5" s="1"/>
  <c r="AB12" i="5" s="1"/>
  <c r="AB13" i="5" s="1"/>
  <c r="AB14" i="5" s="1"/>
  <c r="AB15" i="5" s="1"/>
  <c r="AB16" i="5" s="1"/>
  <c r="AB17" i="5" s="1"/>
  <c r="AB18" i="5" s="1"/>
  <c r="AB19" i="5" s="1"/>
  <c r="AB20" i="5" s="1"/>
  <c r="AB21" i="5" s="1"/>
  <c r="AB22" i="5" s="1"/>
  <c r="AB23" i="5" s="1"/>
  <c r="AB24" i="5" s="1"/>
  <c r="AB25" i="5" s="1"/>
  <c r="AB26" i="5" s="1"/>
  <c r="AB27" i="5" s="1"/>
  <c r="AB28" i="5" s="1"/>
  <c r="AB29" i="5" s="1"/>
  <c r="AB30" i="5" s="1"/>
  <c r="AB31" i="5" s="1"/>
  <c r="AB32" i="5" s="1"/>
  <c r="Y9" i="5"/>
  <c r="Y10" i="5" s="1"/>
  <c r="Y11" i="5" s="1"/>
  <c r="Y12" i="5" s="1"/>
  <c r="Y13" i="5" s="1"/>
  <c r="Y14" i="5" s="1"/>
  <c r="Y15" i="5" s="1"/>
  <c r="Y16" i="5" s="1"/>
  <c r="Y17" i="5" s="1"/>
  <c r="Y18" i="5" s="1"/>
  <c r="Y19" i="5" s="1"/>
  <c r="Y20" i="5" s="1"/>
  <c r="Y21" i="5" s="1"/>
  <c r="Y22" i="5" s="1"/>
  <c r="Y23" i="5" s="1"/>
  <c r="Y24" i="5" s="1"/>
  <c r="Y25" i="5" s="1"/>
  <c r="Y26" i="5" s="1"/>
  <c r="Y27" i="5" s="1"/>
  <c r="Y28" i="5" s="1"/>
  <c r="Y29" i="5" s="1"/>
  <c r="Y30" i="5" s="1"/>
  <c r="Y31" i="5" s="1"/>
  <c r="Y32" i="5" s="1"/>
  <c r="W9" i="5"/>
  <c r="W10" i="5" s="1"/>
  <c r="W11" i="5" s="1"/>
  <c r="W12" i="5" s="1"/>
  <c r="W13" i="5" s="1"/>
  <c r="W14" i="5" s="1"/>
  <c r="W15" i="5" s="1"/>
  <c r="W16" i="5" s="1"/>
  <c r="W17" i="5" s="1"/>
  <c r="W18" i="5" s="1"/>
  <c r="W19" i="5" s="1"/>
  <c r="W20" i="5" s="1"/>
  <c r="W21" i="5" s="1"/>
  <c r="W22" i="5" s="1"/>
  <c r="W23" i="5" s="1"/>
  <c r="W24" i="5" s="1"/>
  <c r="W25" i="5" s="1"/>
  <c r="W26" i="5" s="1"/>
  <c r="W27" i="5" s="1"/>
  <c r="W28" i="5" s="1"/>
  <c r="W29" i="5" s="1"/>
  <c r="W30" i="5" s="1"/>
  <c r="W31" i="5" s="1"/>
  <c r="W32" i="5" s="1"/>
  <c r="T9" i="5"/>
  <c r="T10" i="5" s="1"/>
  <c r="T11" i="5" s="1"/>
  <c r="T12" i="5" s="1"/>
  <c r="T13" i="5" s="1"/>
  <c r="T14" i="5" s="1"/>
  <c r="T15" i="5" s="1"/>
  <c r="T16" i="5" s="1"/>
  <c r="T17" i="5" s="1"/>
  <c r="T18" i="5" s="1"/>
  <c r="T19" i="5" s="1"/>
  <c r="T20" i="5" s="1"/>
  <c r="T21" i="5" s="1"/>
  <c r="T22" i="5" s="1"/>
  <c r="T23" i="5" s="1"/>
  <c r="T24" i="5" s="1"/>
  <c r="T25" i="5" s="1"/>
  <c r="T26" i="5" s="1"/>
  <c r="T27" i="5" s="1"/>
  <c r="T28" i="5" s="1"/>
  <c r="T29" i="5" s="1"/>
  <c r="T30" i="5" s="1"/>
  <c r="T31" i="5" s="1"/>
  <c r="T32" i="5" s="1"/>
  <c r="R9" i="5"/>
  <c r="R10" i="5" s="1"/>
  <c r="R11" i="5" s="1"/>
  <c r="R12" i="5" s="1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28" i="5" s="1"/>
  <c r="R29" i="5" s="1"/>
  <c r="R30" i="5" s="1"/>
  <c r="R31" i="5" s="1"/>
  <c r="R32" i="5" s="1"/>
  <c r="O9" i="5"/>
  <c r="O10" i="5" s="1"/>
  <c r="O11" i="5" s="1"/>
  <c r="O12" i="5" s="1"/>
  <c r="O13" i="5" s="1"/>
  <c r="O14" i="5" s="1"/>
  <c r="O15" i="5" s="1"/>
  <c r="O16" i="5" s="1"/>
  <c r="O17" i="5" s="1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M9" i="5"/>
  <c r="M10" i="5" s="1"/>
  <c r="M11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M22" i="5" s="1"/>
  <c r="M23" i="5" s="1"/>
  <c r="M24" i="5" s="1"/>
  <c r="M25" i="5" s="1"/>
  <c r="M26" i="5" s="1"/>
  <c r="M27" i="5" s="1"/>
  <c r="M28" i="5" s="1"/>
  <c r="M29" i="5" s="1"/>
  <c r="M30" i="5" s="1"/>
  <c r="M31" i="5" s="1"/>
  <c r="M32" i="5" s="1"/>
  <c r="J9" i="5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H9" i="5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E9" i="5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C9" i="5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N31" i="2"/>
  <c r="L31" i="2" s="1"/>
  <c r="N30" i="2"/>
  <c r="N29" i="2"/>
  <c r="L29" i="2" s="1"/>
  <c r="N28" i="2"/>
  <c r="N27" i="2"/>
  <c r="L27" i="2" s="1"/>
  <c r="N26" i="2"/>
  <c r="N25" i="2"/>
  <c r="L25" i="2" s="1"/>
  <c r="N24" i="2"/>
  <c r="L24" i="2" s="1"/>
  <c r="N23" i="2"/>
  <c r="L23" i="2" s="1"/>
  <c r="N22" i="2"/>
  <c r="L22" i="2" s="1"/>
  <c r="N21" i="2"/>
  <c r="N20" i="2"/>
  <c r="N19" i="2"/>
  <c r="L19" i="2" s="1"/>
  <c r="N18" i="2"/>
  <c r="N17" i="2"/>
  <c r="N16" i="2"/>
  <c r="L16" i="2" s="1"/>
  <c r="N15" i="2"/>
  <c r="L15" i="2" s="1"/>
  <c r="N14" i="2"/>
  <c r="N13" i="2"/>
  <c r="L13" i="2" s="1"/>
  <c r="N12" i="2"/>
  <c r="N11" i="2"/>
  <c r="L11" i="2" s="1"/>
  <c r="N10" i="2"/>
  <c r="N9" i="2"/>
  <c r="L9" i="2" s="1"/>
  <c r="N8" i="2"/>
  <c r="D9" i="2"/>
  <c r="D10" i="2"/>
  <c r="B10" i="2" s="1"/>
  <c r="D11" i="2"/>
  <c r="B11" i="2" s="1"/>
  <c r="D12" i="2"/>
  <c r="B12" i="2" s="1"/>
  <c r="D13" i="2"/>
  <c r="B13" i="2" s="1"/>
  <c r="D14" i="2"/>
  <c r="B14" i="2" s="1"/>
  <c r="D15" i="2"/>
  <c r="B15" i="2" s="1"/>
  <c r="D16" i="2"/>
  <c r="B16" i="2" s="1"/>
  <c r="D17" i="2"/>
  <c r="B17" i="2" s="1"/>
  <c r="D18" i="2"/>
  <c r="B18" i="2" s="1"/>
  <c r="D19" i="2"/>
  <c r="B19" i="2" s="1"/>
  <c r="D20" i="2"/>
  <c r="B20" i="2" s="1"/>
  <c r="D21" i="2"/>
  <c r="B21" i="2" s="1"/>
  <c r="D22" i="2"/>
  <c r="B22" i="2" s="1"/>
  <c r="D23" i="2"/>
  <c r="B23" i="2" s="1"/>
  <c r="D24" i="2"/>
  <c r="B24" i="2" s="1"/>
  <c r="D25" i="2"/>
  <c r="B25" i="2" s="1"/>
  <c r="D26" i="2"/>
  <c r="B26" i="2" s="1"/>
  <c r="D27" i="2"/>
  <c r="B27" i="2" s="1"/>
  <c r="D28" i="2"/>
  <c r="B28" i="2" s="1"/>
  <c r="D29" i="2"/>
  <c r="B29" i="2" s="1"/>
  <c r="D30" i="2"/>
  <c r="B30" i="2" s="1"/>
  <c r="D31" i="2"/>
  <c r="B31" i="2" s="1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T8" i="2"/>
  <c r="T9" i="2" s="1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Q8" i="2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O8" i="2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J8" i="2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E8" i="2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L17" i="2" l="1"/>
  <c r="L21" i="2"/>
  <c r="L14" i="2"/>
  <c r="L30" i="2"/>
  <c r="L10" i="2"/>
  <c r="L18" i="2"/>
  <c r="L26" i="2"/>
  <c r="CG30" i="5"/>
  <c r="CG31" i="5" s="1"/>
  <c r="CG32" i="5" s="1"/>
  <c r="C35" i="2"/>
  <c r="B8" i="2"/>
  <c r="C34" i="2"/>
  <c r="L12" i="2"/>
  <c r="L20" i="2"/>
  <c r="L28" i="2"/>
  <c r="M35" i="2"/>
  <c r="M34" i="2"/>
  <c r="B9" i="2"/>
  <c r="D35" i="2"/>
  <c r="D34" i="2"/>
  <c r="L8" i="2"/>
  <c r="N35" i="2"/>
  <c r="N34" i="2"/>
  <c r="D33" i="5"/>
  <c r="AH34" i="7"/>
  <c r="AF34" i="7"/>
  <c r="AD34" i="7"/>
  <c r="AB34" i="7"/>
  <c r="F33" i="5"/>
  <c r="I33" i="5"/>
  <c r="K33" i="5"/>
  <c r="N33" i="5"/>
  <c r="P33" i="5"/>
  <c r="S33" i="5"/>
  <c r="U33" i="5"/>
  <c r="X33" i="5"/>
  <c r="Z33" i="5"/>
  <c r="AC33" i="5"/>
  <c r="AE33" i="5"/>
  <c r="AH33" i="5"/>
  <c r="AJ33" i="5"/>
  <c r="AM33" i="5"/>
  <c r="AO33" i="5"/>
  <c r="AR33" i="5"/>
  <c r="AT33" i="5"/>
  <c r="AW33" i="5"/>
  <c r="AY33" i="5"/>
  <c r="BB33" i="5"/>
  <c r="BD33" i="5"/>
  <c r="BG33" i="5"/>
  <c r="BI33" i="5"/>
  <c r="BL33" i="5"/>
  <c r="BN33" i="5"/>
  <c r="BQ33" i="5"/>
  <c r="BS33" i="5"/>
  <c r="BV33" i="5"/>
  <c r="BX33" i="5"/>
  <c r="CA33" i="5"/>
  <c r="CC33" i="5"/>
  <c r="CF33" i="5"/>
  <c r="CH33" i="5"/>
  <c r="U32" i="2"/>
  <c r="H32" i="2"/>
  <c r="F32" i="2"/>
  <c r="AO34" i="7"/>
  <c r="AM34" i="7"/>
  <c r="W34" i="7"/>
  <c r="U34" i="7"/>
  <c r="S34" i="7"/>
  <c r="Q34" i="7"/>
  <c r="F34" i="7"/>
  <c r="L34" i="7"/>
  <c r="H34" i="7"/>
  <c r="J34" i="7"/>
  <c r="P34" i="6"/>
  <c r="N34" i="6"/>
  <c r="K34" i="6"/>
  <c r="I34" i="6"/>
  <c r="F34" i="6"/>
  <c r="D34" i="6"/>
  <c r="P32" i="2"/>
  <c r="R32" i="2"/>
  <c r="K32" i="2"/>
  <c r="AQ34" i="7"/>
  <c r="AS34" i="7"/>
  <c r="L34" i="2" l="1"/>
  <c r="L35" i="2"/>
  <c r="B35" i="2"/>
  <c r="B34" i="2"/>
</calcChain>
</file>

<file path=xl/sharedStrings.xml><?xml version="1.0" encoding="utf-8"?>
<sst xmlns="http://schemas.openxmlformats.org/spreadsheetml/2006/main" count="548" uniqueCount="69">
  <si>
    <t>Время</t>
  </si>
  <si>
    <t>А</t>
  </si>
  <si>
    <t>кВ</t>
  </si>
  <si>
    <t>Итого</t>
  </si>
  <si>
    <t>коэфф.=</t>
  </si>
  <si>
    <t>расход в кВтч</t>
  </si>
  <si>
    <t>показания счетчика</t>
  </si>
  <si>
    <t>Ток</t>
  </si>
  <si>
    <t>активный</t>
  </si>
  <si>
    <t>реактивный</t>
  </si>
  <si>
    <t>-</t>
  </si>
  <si>
    <t>часы</t>
  </si>
  <si>
    <t>110 кВ</t>
  </si>
  <si>
    <t>35 кВ</t>
  </si>
  <si>
    <t>6 кВ</t>
  </si>
  <si>
    <t>Исполнитель</t>
  </si>
  <si>
    <t>телефон</t>
  </si>
  <si>
    <t>ТСН-1</t>
  </si>
  <si>
    <t>ТСН-2</t>
  </si>
  <si>
    <t>Ввод Т-1 6 кВ</t>
  </si>
  <si>
    <t>Ввод Т-2 6 кВ</t>
  </si>
  <si>
    <t>23-22</t>
  </si>
  <si>
    <t>Ток  Т-1    6 кВ</t>
  </si>
  <si>
    <t>Ток       Т-1    110 кВ</t>
  </si>
  <si>
    <t>Ток      Т-1      35 кВ</t>
  </si>
  <si>
    <t>Ток       Т-2    110 кВ</t>
  </si>
  <si>
    <t>Ток      Т-2      35 кВ</t>
  </si>
  <si>
    <t>Ток  Т-2    6 кВ</t>
  </si>
  <si>
    <t>ВЛ-10 кВ Будрино</t>
  </si>
  <si>
    <t>ВЛ-6 кВ Глядково</t>
  </si>
  <si>
    <t>ВЛ-6 кВ Ж/Д станция</t>
  </si>
  <si>
    <t>ВЛ-6 кВ Город-3</t>
  </si>
  <si>
    <t>ВЛ-6 кВ Город-1</t>
  </si>
  <si>
    <t>ВЛ-6 кВ Бобровниково</t>
  </si>
  <si>
    <t>ВЛ-6 кВ Лесхоз</t>
  </si>
  <si>
    <t>ВЛ-6 кВ Промзона-1</t>
  </si>
  <si>
    <t>ВЛ-6 кВ Очистные сооружения-1</t>
  </si>
  <si>
    <t>ВЛ-6 кВ РПБ</t>
  </si>
  <si>
    <t>ВЛ-6 кВ Очистные сооружения-2</t>
  </si>
  <si>
    <t>ВЛ-6 кВ Гор.водопровод</t>
  </si>
  <si>
    <t>ВЛ-6 кВ Промзона-2</t>
  </si>
  <si>
    <t>ВЛ-6 кВ Калашово</t>
  </si>
  <si>
    <t>ВЛ-6кВ Город-4</t>
  </si>
  <si>
    <t>ВЛ-6кВ Город-2</t>
  </si>
  <si>
    <t>ВЛ-6кВ Птицефабрика</t>
  </si>
  <si>
    <t xml:space="preserve">Ток </t>
  </si>
  <si>
    <t>Показания счетчиков</t>
  </si>
  <si>
    <t>отдача</t>
  </si>
  <si>
    <t>ВЛ-35 кВ Золотавцево</t>
  </si>
  <si>
    <t>Мощность</t>
  </si>
  <si>
    <t>прием</t>
  </si>
  <si>
    <t>МВт</t>
  </si>
  <si>
    <t>Мвар</t>
  </si>
  <si>
    <t>ВЛ-35 кВ СРЗ-1</t>
  </si>
  <si>
    <t>ВЛ-35 кВ СРЗ-2</t>
  </si>
  <si>
    <t>ВЛ-110 кВ РП-1 - В.Устюг-1</t>
  </si>
  <si>
    <t>ВЛ-110 кВ РП-2 - В.Устюг-2</t>
  </si>
  <si>
    <t>ВЛ-110 кВ Дымково-1 - В.Устюг-1</t>
  </si>
  <si>
    <t>ВЛ-110 кВ Дымково-2 - В.Устюг-2</t>
  </si>
  <si>
    <t>Легостаев Д.А.</t>
  </si>
  <si>
    <t>Максимум</t>
  </si>
  <si>
    <t>Минимум</t>
  </si>
  <si>
    <t>Ведомость нагрузок Т-1,Т-2 ПС "В.Устюг" в режимный день 18.12.2019 по Великоустюгским электрическим сетям</t>
  </si>
  <si>
    <t>Ведомость нагрузок ВЛ-35 кВ  на ПС 110/35/6 кВ В.Устюг в режимный день 18.12.2019 по Великоустюгским электрическим сетям</t>
  </si>
  <si>
    <t>Ведомость нагрузок по ВЛ-110 кВ  на ПС 110/35/6 кВ В.Устюг в режимный день 18.12.2019 по Великоустюгским электрическим сетям</t>
  </si>
  <si>
    <t>Ведомость нагрузок  по ВЛ-6 кВ на ПС 110/35/6 кВ В-Устюг в режимный день 18.12.2019 по Великоустюгским электрическим сетям</t>
  </si>
  <si>
    <t>Ведомость по напряжениям ПС "В.Устюг" в режимный день 18.12.2019 по Великоустюгским электрическим сетям</t>
  </si>
  <si>
    <t>I сш</t>
  </si>
  <si>
    <t>II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</si>
</sst>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b/>
      <u/>
      <sz val="14"/>
      <name val="Arial Cyr"/>
      <charset val="204"/>
    </font>
    <font>
      <b/>
      <sz val="8"/>
      <name val="Arial Cyr"/>
      <charset val="204"/>
    </font>
    <font>
      <b/>
      <sz val="14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20" fontId="1" fillId="0" borderId="1" xfId="0" applyNumberFormat="1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2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0" fontId="1" fillId="0" borderId="6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0" fontId="1" fillId="0" borderId="8" xfId="0" applyNumberFormat="1" applyFont="1" applyBorder="1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0" fillId="4" borderId="9" xfId="0" applyFill="1" applyBorder="1"/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20" fontId="1" fillId="0" borderId="11" xfId="0" applyNumberFormat="1" applyFont="1" applyBorder="1" applyAlignment="1">
      <alignment horizontal="center"/>
    </xf>
    <xf numFmtId="0" fontId="0" fillId="3" borderId="0" xfId="0" applyFill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0" fontId="1" fillId="6" borderId="1" xfId="0" applyNumberFormat="1" applyFont="1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2" fontId="0" fillId="6" borderId="6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0" fontId="1" fillId="6" borderId="3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1" fillId="6" borderId="3" xfId="0" applyNumberFormat="1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2" fontId="6" fillId="0" borderId="31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/>
    </xf>
    <xf numFmtId="2" fontId="6" fillId="0" borderId="21" xfId="0" applyNumberFormat="1" applyFont="1" applyBorder="1" applyAlignment="1">
      <alignment horizontal="center" vertical="center"/>
    </xf>
    <xf numFmtId="166" fontId="9" fillId="0" borderId="1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2" fontId="6" fillId="6" borderId="13" xfId="0" applyNumberFormat="1" applyFont="1" applyFill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6" borderId="1" xfId="0" applyNumberFormat="1" applyFont="1" applyFill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9" fillId="6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6" fontId="9" fillId="6" borderId="1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0" fontId="0" fillId="0" borderId="29" xfId="0" applyBorder="1"/>
    <xf numFmtId="0" fontId="1" fillId="0" borderId="28" xfId="0" applyFont="1" applyBorder="1"/>
    <xf numFmtId="165" fontId="9" fillId="5" borderId="11" xfId="0" applyNumberFormat="1" applyFont="1" applyFill="1" applyBorder="1" applyAlignment="1">
      <alignment horizontal="center" vertical="center" wrapText="1"/>
    </xf>
    <xf numFmtId="166" fontId="9" fillId="0" borderId="11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0" fillId="6" borderId="21" xfId="0" applyNumberForma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0" fontId="1" fillId="7" borderId="5" xfId="0" applyFont="1" applyFill="1" applyBorder="1" applyAlignment="1">
      <alignment wrapText="1"/>
    </xf>
    <xf numFmtId="2" fontId="1" fillId="7" borderId="5" xfId="0" applyNumberFormat="1" applyFont="1" applyFill="1" applyBorder="1" applyAlignment="1">
      <alignment horizontal="center" vertical="center"/>
    </xf>
    <xf numFmtId="0" fontId="1" fillId="8" borderId="5" xfId="0" applyFont="1" applyFill="1" applyBorder="1" applyAlignment="1">
      <alignment wrapText="1"/>
    </xf>
    <xf numFmtId="2" fontId="1" fillId="8" borderId="5" xfId="0" applyNumberFormat="1" applyFont="1" applyFill="1" applyBorder="1" applyAlignment="1">
      <alignment horizontal="center" vertical="center"/>
    </xf>
    <xf numFmtId="0" fontId="0" fillId="7" borderId="32" xfId="0" applyFill="1" applyBorder="1"/>
    <xf numFmtId="2" fontId="1" fillId="7" borderId="32" xfId="0" applyNumberFormat="1" applyFont="1" applyFill="1" applyBorder="1" applyAlignment="1">
      <alignment horizontal="center" vertical="center"/>
    </xf>
    <xf numFmtId="0" fontId="0" fillId="8" borderId="32" xfId="0" applyFill="1" applyBorder="1"/>
    <xf numFmtId="2" fontId="1" fillId="0" borderId="33" xfId="0" applyNumberFormat="1" applyFont="1" applyBorder="1" applyAlignment="1">
      <alignment horizontal="center"/>
    </xf>
    <xf numFmtId="2" fontId="1" fillId="0" borderId="22" xfId="0" applyNumberFormat="1" applyFont="1" applyBorder="1" applyAlignment="1">
      <alignment horizontal="center"/>
    </xf>
    <xf numFmtId="166" fontId="9" fillId="0" borderId="33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center" vertical="center"/>
    </xf>
    <xf numFmtId="2" fontId="6" fillId="0" borderId="34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28" xfId="0" applyBorder="1"/>
    <xf numFmtId="2" fontId="0" fillId="0" borderId="29" xfId="0" applyNumberFormat="1" applyFill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/>
    </xf>
    <xf numFmtId="0" fontId="0" fillId="0" borderId="0" xfId="0" applyFill="1"/>
    <xf numFmtId="2" fontId="10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0" fontId="1" fillId="0" borderId="3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 wrapText="1"/>
    </xf>
    <xf numFmtId="0" fontId="0" fillId="4" borderId="16" xfId="0" applyFill="1" applyBorder="1" applyAlignment="1"/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90" workbookViewId="0">
      <selection activeCell="K22" sqref="K22"/>
    </sheetView>
  </sheetViews>
  <sheetFormatPr defaultRowHeight="12.75" x14ac:dyDescent="0.2"/>
  <cols>
    <col min="1" max="1" width="14.28515625" customWidth="1"/>
    <col min="2" max="7" width="10.5703125" customWidth="1"/>
  </cols>
  <sheetData>
    <row r="1" spans="1:7" s="10" customFormat="1" ht="75" customHeight="1" x14ac:dyDescent="0.25">
      <c r="A1" s="141" t="s">
        <v>66</v>
      </c>
      <c r="B1" s="141"/>
      <c r="C1" s="141"/>
      <c r="D1" s="141"/>
      <c r="E1" s="141"/>
      <c r="F1" s="141"/>
      <c r="G1" s="141"/>
    </row>
    <row r="2" spans="1:7" ht="15" customHeight="1" thickBot="1" x14ac:dyDescent="0.25"/>
    <row r="3" spans="1:7" ht="13.5" thickBot="1" x14ac:dyDescent="0.25">
      <c r="A3" s="142" t="s">
        <v>0</v>
      </c>
      <c r="B3" s="144" t="s">
        <v>12</v>
      </c>
      <c r="C3" s="145"/>
      <c r="D3" s="144" t="s">
        <v>13</v>
      </c>
      <c r="E3" s="145"/>
      <c r="F3" s="144" t="s">
        <v>14</v>
      </c>
      <c r="G3" s="145"/>
    </row>
    <row r="4" spans="1:7" ht="13.5" thickBot="1" x14ac:dyDescent="0.25">
      <c r="A4" s="143"/>
      <c r="B4" s="13" t="s">
        <v>67</v>
      </c>
      <c r="C4" s="140" t="s">
        <v>68</v>
      </c>
      <c r="D4" s="13" t="s">
        <v>67</v>
      </c>
      <c r="E4" s="140" t="s">
        <v>68</v>
      </c>
      <c r="F4" s="140" t="s">
        <v>67</v>
      </c>
      <c r="G4" s="19" t="s">
        <v>68</v>
      </c>
    </row>
    <row r="5" spans="1:7" ht="13.5" thickBot="1" x14ac:dyDescent="0.25">
      <c r="A5" s="8" t="s">
        <v>11</v>
      </c>
      <c r="B5" s="14" t="s">
        <v>2</v>
      </c>
      <c r="C5" s="14" t="s">
        <v>2</v>
      </c>
      <c r="D5" s="14" t="s">
        <v>2</v>
      </c>
      <c r="E5" s="14" t="s">
        <v>2</v>
      </c>
      <c r="F5" s="14" t="s">
        <v>2</v>
      </c>
      <c r="G5" s="12" t="s">
        <v>2</v>
      </c>
    </row>
    <row r="6" spans="1:7" x14ac:dyDescent="0.2">
      <c r="A6" s="9">
        <v>0</v>
      </c>
      <c r="B6" s="45">
        <v>116.88</v>
      </c>
      <c r="C6" s="46">
        <v>116.74</v>
      </c>
      <c r="D6" s="46">
        <v>35.918999999999997</v>
      </c>
      <c r="E6" s="46">
        <v>34.956000000000003</v>
      </c>
      <c r="F6" s="46">
        <v>6.2324999999999999</v>
      </c>
      <c r="G6" s="45">
        <v>6.2625000000000002</v>
      </c>
    </row>
    <row r="7" spans="1:7" x14ac:dyDescent="0.2">
      <c r="A7" s="3">
        <v>4.1666666666666664E-2</v>
      </c>
      <c r="B7" s="38">
        <v>118.66</v>
      </c>
      <c r="C7" s="39">
        <v>117.97</v>
      </c>
      <c r="D7" s="39">
        <v>36.530999999999999</v>
      </c>
      <c r="E7" s="39">
        <v>35.524999999999999</v>
      </c>
      <c r="F7" s="39">
        <v>6.3150000000000004</v>
      </c>
      <c r="G7" s="38">
        <v>6.375</v>
      </c>
    </row>
    <row r="8" spans="1:7" x14ac:dyDescent="0.2">
      <c r="A8" s="3">
        <v>8.3333333333333301E-2</v>
      </c>
      <c r="B8" s="38">
        <v>118.39</v>
      </c>
      <c r="C8" s="39">
        <v>118.11</v>
      </c>
      <c r="D8" s="39">
        <v>36.487000000000002</v>
      </c>
      <c r="E8" s="39">
        <v>35.481000000000002</v>
      </c>
      <c r="F8" s="39">
        <v>6.3224999999999998</v>
      </c>
      <c r="G8" s="38">
        <v>6.3525</v>
      </c>
    </row>
    <row r="9" spans="1:7" x14ac:dyDescent="0.2">
      <c r="A9" s="3">
        <v>0.125</v>
      </c>
      <c r="B9" s="38">
        <v>119.49</v>
      </c>
      <c r="C9" s="39">
        <v>118.11</v>
      </c>
      <c r="D9" s="39">
        <v>36.619</v>
      </c>
      <c r="E9" s="39">
        <v>35.569000000000003</v>
      </c>
      <c r="F9" s="39">
        <v>6.3674999999999997</v>
      </c>
      <c r="G9" s="38">
        <v>6.3975</v>
      </c>
    </row>
    <row r="10" spans="1:7" x14ac:dyDescent="0.2">
      <c r="A10" s="48">
        <v>0.16666666666666699</v>
      </c>
      <c r="B10" s="44">
        <v>119.76</v>
      </c>
      <c r="C10" s="42">
        <v>118.53</v>
      </c>
      <c r="D10" s="42">
        <v>36.881</v>
      </c>
      <c r="E10" s="42">
        <v>35.831000000000003</v>
      </c>
      <c r="F10" s="42">
        <v>6.3825000000000003</v>
      </c>
      <c r="G10" s="44">
        <v>6.3975</v>
      </c>
    </row>
    <row r="11" spans="1:7" x14ac:dyDescent="0.2">
      <c r="A11" s="3">
        <v>0.20833333333333301</v>
      </c>
      <c r="B11" s="38">
        <v>118.94</v>
      </c>
      <c r="C11" s="39">
        <v>118.11</v>
      </c>
      <c r="D11" s="39">
        <v>36.75</v>
      </c>
      <c r="E11" s="39">
        <v>35.612000000000002</v>
      </c>
      <c r="F11" s="39">
        <v>6.36</v>
      </c>
      <c r="G11" s="38">
        <v>6.375</v>
      </c>
    </row>
    <row r="12" spans="1:7" x14ac:dyDescent="0.2">
      <c r="A12" s="3">
        <v>0.25</v>
      </c>
      <c r="B12" s="38">
        <v>118.66</v>
      </c>
      <c r="C12" s="39">
        <v>117.97</v>
      </c>
      <c r="D12" s="39">
        <v>36.530999999999999</v>
      </c>
      <c r="E12" s="39">
        <v>35.438000000000002</v>
      </c>
      <c r="F12" s="39">
        <v>6.3375000000000004</v>
      </c>
      <c r="G12" s="38">
        <v>6.3674999999999997</v>
      </c>
    </row>
    <row r="13" spans="1:7" x14ac:dyDescent="0.2">
      <c r="A13" s="3">
        <v>0.29166666666666702</v>
      </c>
      <c r="B13" s="38">
        <v>118.8</v>
      </c>
      <c r="C13" s="39">
        <v>117.56</v>
      </c>
      <c r="D13" s="39">
        <v>36.356000000000002</v>
      </c>
      <c r="E13" s="39">
        <v>35.393999999999998</v>
      </c>
      <c r="F13" s="39">
        <v>6.3150000000000004</v>
      </c>
      <c r="G13" s="38">
        <v>6.3449999999999998</v>
      </c>
    </row>
    <row r="14" spans="1:7" x14ac:dyDescent="0.2">
      <c r="A14" s="3">
        <v>0.33333333333333298</v>
      </c>
      <c r="B14" s="38">
        <v>117.15</v>
      </c>
      <c r="C14" s="39">
        <v>116.32</v>
      </c>
      <c r="D14" s="39">
        <v>35.700000000000003</v>
      </c>
      <c r="E14" s="39">
        <v>34.780999999999999</v>
      </c>
      <c r="F14" s="39">
        <v>6.1950000000000003</v>
      </c>
      <c r="G14" s="38">
        <v>6.2324999999999999</v>
      </c>
    </row>
    <row r="15" spans="1:7" x14ac:dyDescent="0.2">
      <c r="A15" s="48">
        <v>0.375</v>
      </c>
      <c r="B15" s="44">
        <v>113.71</v>
      </c>
      <c r="C15" s="42">
        <v>113.57</v>
      </c>
      <c r="D15" s="42">
        <v>36.006</v>
      </c>
      <c r="E15" s="42">
        <v>34.956000000000003</v>
      </c>
      <c r="F15" s="42">
        <v>6.2474999999999996</v>
      </c>
      <c r="G15" s="44">
        <v>6.2549999999999999</v>
      </c>
    </row>
    <row r="16" spans="1:7" x14ac:dyDescent="0.2">
      <c r="A16" s="137">
        <v>0.41666666666666702</v>
      </c>
      <c r="B16" s="138">
        <v>115.5</v>
      </c>
      <c r="C16" s="139">
        <v>114.95</v>
      </c>
      <c r="D16" s="139">
        <v>36.661999999999999</v>
      </c>
      <c r="E16" s="139">
        <v>35.655999999999999</v>
      </c>
      <c r="F16" s="139">
        <v>6.3375000000000004</v>
      </c>
      <c r="G16" s="138">
        <v>6.3674999999999997</v>
      </c>
    </row>
    <row r="17" spans="1:7" x14ac:dyDescent="0.2">
      <c r="A17" s="3">
        <v>0.45833333333333298</v>
      </c>
      <c r="B17" s="38">
        <v>115.36</v>
      </c>
      <c r="C17" s="39">
        <v>114.13</v>
      </c>
      <c r="D17" s="39">
        <v>35.875</v>
      </c>
      <c r="E17" s="39">
        <v>34.911999999999999</v>
      </c>
      <c r="F17" s="39">
        <v>6.2249999999999996</v>
      </c>
      <c r="G17" s="38">
        <v>6.21</v>
      </c>
    </row>
    <row r="18" spans="1:7" x14ac:dyDescent="0.2">
      <c r="A18" s="3">
        <v>0.5</v>
      </c>
      <c r="B18" s="38">
        <v>117.15</v>
      </c>
      <c r="C18" s="39">
        <v>115.91</v>
      </c>
      <c r="D18" s="39">
        <v>36.4</v>
      </c>
      <c r="E18" s="39">
        <v>35.438000000000002</v>
      </c>
      <c r="F18" s="39">
        <v>6.3075000000000001</v>
      </c>
      <c r="G18" s="38">
        <v>6.33</v>
      </c>
    </row>
    <row r="19" spans="1:7" x14ac:dyDescent="0.2">
      <c r="A19" s="3">
        <v>0.54166666666666696</v>
      </c>
      <c r="B19" s="38">
        <v>117.97</v>
      </c>
      <c r="C19" s="39">
        <v>117.29</v>
      </c>
      <c r="D19" s="39">
        <v>36.006</v>
      </c>
      <c r="E19" s="39">
        <v>35.219000000000001</v>
      </c>
      <c r="F19" s="39">
        <v>6.24</v>
      </c>
      <c r="G19" s="38">
        <v>6.3</v>
      </c>
    </row>
    <row r="20" spans="1:7" x14ac:dyDescent="0.2">
      <c r="A20" s="3">
        <v>0.58333333333333304</v>
      </c>
      <c r="B20" s="38">
        <v>115.64</v>
      </c>
      <c r="C20" s="39">
        <v>115.5</v>
      </c>
      <c r="D20" s="39">
        <v>36.137999999999998</v>
      </c>
      <c r="E20" s="39">
        <v>35.174999999999997</v>
      </c>
      <c r="F20" s="39">
        <v>6.24</v>
      </c>
      <c r="G20" s="38">
        <v>6.2774999999999999</v>
      </c>
    </row>
    <row r="21" spans="1:7" x14ac:dyDescent="0.2">
      <c r="A21" s="3">
        <v>0.625</v>
      </c>
      <c r="B21" s="38">
        <v>116.46</v>
      </c>
      <c r="C21" s="39">
        <v>116.05</v>
      </c>
      <c r="D21" s="39">
        <v>36.180999999999997</v>
      </c>
      <c r="E21" s="39">
        <v>35.305999999999997</v>
      </c>
      <c r="F21" s="39">
        <v>6.3075000000000001</v>
      </c>
      <c r="G21" s="38">
        <v>6.3224999999999998</v>
      </c>
    </row>
    <row r="22" spans="1:7" x14ac:dyDescent="0.2">
      <c r="A22" s="3">
        <v>0.66666666666666696</v>
      </c>
      <c r="B22" s="38">
        <v>113.99</v>
      </c>
      <c r="C22" s="39">
        <v>113.3</v>
      </c>
      <c r="D22" s="39">
        <v>36.137999999999998</v>
      </c>
      <c r="E22" s="39">
        <v>35.088000000000001</v>
      </c>
      <c r="F22" s="39">
        <v>6.2850000000000001</v>
      </c>
      <c r="G22" s="38">
        <v>6.2774999999999999</v>
      </c>
    </row>
    <row r="23" spans="1:7" x14ac:dyDescent="0.2">
      <c r="A23" s="3">
        <v>0.70833333333333304</v>
      </c>
      <c r="B23" s="38">
        <v>114.95</v>
      </c>
      <c r="C23" s="39">
        <v>114.13</v>
      </c>
      <c r="D23" s="39">
        <v>36.793999999999997</v>
      </c>
      <c r="E23" s="39">
        <v>35.35</v>
      </c>
      <c r="F23" s="39">
        <v>6.3825000000000003</v>
      </c>
      <c r="G23" s="38">
        <v>6.3449999999999998</v>
      </c>
    </row>
    <row r="24" spans="1:7" x14ac:dyDescent="0.2">
      <c r="A24" s="48">
        <v>0.75</v>
      </c>
      <c r="B24" s="44">
        <v>116.46</v>
      </c>
      <c r="C24" s="42">
        <v>115.91</v>
      </c>
      <c r="D24" s="42">
        <v>36.487000000000002</v>
      </c>
      <c r="E24" s="42">
        <v>35.700000000000003</v>
      </c>
      <c r="F24" s="42">
        <v>6.3525</v>
      </c>
      <c r="G24" s="44">
        <v>6.39</v>
      </c>
    </row>
    <row r="25" spans="1:7" x14ac:dyDescent="0.2">
      <c r="A25" s="3">
        <v>0.79166666666666696</v>
      </c>
      <c r="B25" s="38">
        <v>115.91</v>
      </c>
      <c r="C25" s="39">
        <v>115.09</v>
      </c>
      <c r="D25" s="39">
        <v>36.225000000000001</v>
      </c>
      <c r="E25" s="39">
        <v>35.174999999999997</v>
      </c>
      <c r="F25" s="39">
        <v>6.3</v>
      </c>
      <c r="G25" s="38">
        <v>6.3224999999999998</v>
      </c>
    </row>
    <row r="26" spans="1:7" x14ac:dyDescent="0.2">
      <c r="A26" s="3">
        <v>0.83333333333333304</v>
      </c>
      <c r="B26" s="38">
        <v>116.32</v>
      </c>
      <c r="C26" s="39">
        <v>116.19</v>
      </c>
      <c r="D26" s="39">
        <v>35.744</v>
      </c>
      <c r="E26" s="39">
        <v>34.694000000000003</v>
      </c>
      <c r="F26" s="39">
        <v>6.2324999999999999</v>
      </c>
      <c r="G26" s="38">
        <v>6.24</v>
      </c>
    </row>
    <row r="27" spans="1:7" x14ac:dyDescent="0.2">
      <c r="A27" s="3">
        <v>0.875</v>
      </c>
      <c r="B27" s="38">
        <v>117.97</v>
      </c>
      <c r="C27" s="39">
        <v>117.15</v>
      </c>
      <c r="D27" s="39">
        <v>36.180999999999997</v>
      </c>
      <c r="E27" s="39">
        <v>35.131</v>
      </c>
      <c r="F27" s="39">
        <v>6.2474999999999996</v>
      </c>
      <c r="G27" s="38">
        <v>6.2850000000000001</v>
      </c>
    </row>
    <row r="28" spans="1:7" x14ac:dyDescent="0.2">
      <c r="A28" s="137">
        <v>0.91666666666666696</v>
      </c>
      <c r="B28" s="138">
        <v>117.56</v>
      </c>
      <c r="C28" s="139">
        <v>117.15</v>
      </c>
      <c r="D28" s="139">
        <v>36.225000000000001</v>
      </c>
      <c r="E28" s="139">
        <v>35.088000000000001</v>
      </c>
      <c r="F28" s="139">
        <v>6.2474999999999996</v>
      </c>
      <c r="G28" s="138">
        <v>6.3075000000000001</v>
      </c>
    </row>
    <row r="29" spans="1:7" x14ac:dyDescent="0.2">
      <c r="A29" s="3">
        <v>0.95833333333333304</v>
      </c>
      <c r="B29" s="38">
        <v>116.32</v>
      </c>
      <c r="C29" s="39">
        <v>115.5</v>
      </c>
      <c r="D29" s="39">
        <v>35.786999999999999</v>
      </c>
      <c r="E29" s="39">
        <v>34.737000000000002</v>
      </c>
      <c r="F29" s="39">
        <v>6.21</v>
      </c>
      <c r="G29" s="38">
        <v>6.24</v>
      </c>
    </row>
    <row r="30" spans="1:7" ht="13.5" thickBot="1" x14ac:dyDescent="0.25">
      <c r="A30" s="4">
        <v>0.999999999999999</v>
      </c>
      <c r="B30" s="47">
        <v>116.88</v>
      </c>
      <c r="C30" s="40">
        <v>115.64</v>
      </c>
      <c r="D30" s="40">
        <v>35.963000000000001</v>
      </c>
      <c r="E30" s="40">
        <v>35</v>
      </c>
      <c r="F30" s="40">
        <v>6.1950000000000003</v>
      </c>
      <c r="G30" s="47">
        <v>6.2474999999999996</v>
      </c>
    </row>
    <row r="33" spans="1:2" x14ac:dyDescent="0.2">
      <c r="A33" s="17" t="s">
        <v>15</v>
      </c>
      <c r="B33" t="s">
        <v>59</v>
      </c>
    </row>
    <row r="34" spans="1:2" x14ac:dyDescent="0.2">
      <c r="A34" s="17" t="s">
        <v>16</v>
      </c>
      <c r="B34" t="s">
        <v>21</v>
      </c>
    </row>
  </sheetData>
  <mergeCells count="5">
    <mergeCell ref="A1:G1"/>
    <mergeCell ref="A3:A4"/>
    <mergeCell ref="B3:C3"/>
    <mergeCell ref="D3:E3"/>
    <mergeCell ref="F3:G3"/>
  </mergeCells>
  <phoneticPr fontId="0" type="noConversion"/>
  <pageMargins left="0.59055118110236227" right="0.19685039370078741" top="0.78740157480314965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zoomScale="90" workbookViewId="0">
      <selection activeCell="C42" sqref="C42"/>
    </sheetView>
  </sheetViews>
  <sheetFormatPr defaultRowHeight="12.75" x14ac:dyDescent="0.2"/>
  <cols>
    <col min="1" max="1" width="6.7109375" customWidth="1"/>
    <col min="2" max="4" width="7.7109375" customWidth="1"/>
    <col min="5" max="5" width="10.7109375" customWidth="1"/>
    <col min="6" max="6" width="9.7109375" customWidth="1"/>
    <col min="7" max="7" width="10.7109375" customWidth="1"/>
    <col min="8" max="8" width="9.7109375" customWidth="1"/>
    <col min="9" max="9" width="7.7109375" customWidth="1"/>
    <col min="10" max="10" width="10.7109375" customWidth="1"/>
    <col min="11" max="11" width="9.7109375" customWidth="1"/>
    <col min="12" max="14" width="7.7109375" customWidth="1"/>
    <col min="15" max="15" width="10.7109375" customWidth="1"/>
    <col min="16" max="16" width="9.7109375" customWidth="1"/>
    <col min="17" max="17" width="10.7109375" customWidth="1"/>
    <col min="18" max="18" width="9.7109375" customWidth="1"/>
    <col min="19" max="19" width="7.7109375" customWidth="1"/>
    <col min="20" max="20" width="10.7109375" customWidth="1"/>
    <col min="21" max="21" width="9.7109375" customWidth="1"/>
  </cols>
  <sheetData>
    <row r="1" spans="1:21" ht="49.5" customHeight="1" x14ac:dyDescent="0.2">
      <c r="A1" s="156" t="s">
        <v>62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</row>
    <row r="2" spans="1:21" ht="15" customHeight="1" thickBo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21" ht="15" customHeight="1" thickBot="1" x14ac:dyDescent="0.25">
      <c r="A3" s="159" t="s">
        <v>0</v>
      </c>
      <c r="B3" s="149" t="s">
        <v>23</v>
      </c>
      <c r="C3" s="149" t="s">
        <v>24</v>
      </c>
      <c r="D3" s="149" t="s">
        <v>22</v>
      </c>
      <c r="E3" s="146" t="s">
        <v>19</v>
      </c>
      <c r="F3" s="147"/>
      <c r="G3" s="147"/>
      <c r="H3" s="148"/>
      <c r="I3" s="146" t="s">
        <v>17</v>
      </c>
      <c r="J3" s="147"/>
      <c r="K3" s="147"/>
      <c r="L3" s="149" t="s">
        <v>25</v>
      </c>
      <c r="M3" s="149" t="s">
        <v>26</v>
      </c>
      <c r="N3" s="149" t="s">
        <v>27</v>
      </c>
      <c r="O3" s="146" t="s">
        <v>20</v>
      </c>
      <c r="P3" s="147"/>
      <c r="Q3" s="147"/>
      <c r="R3" s="148"/>
      <c r="S3" s="146" t="s">
        <v>18</v>
      </c>
      <c r="T3" s="147"/>
      <c r="U3" s="148"/>
    </row>
    <row r="4" spans="1:21" ht="13.5" customHeight="1" thickBot="1" x14ac:dyDescent="0.25">
      <c r="A4" s="160"/>
      <c r="B4" s="150"/>
      <c r="C4" s="150"/>
      <c r="D4" s="150"/>
      <c r="E4" s="157" t="s">
        <v>8</v>
      </c>
      <c r="F4" s="158"/>
      <c r="G4" s="157" t="s">
        <v>9</v>
      </c>
      <c r="H4" s="158"/>
      <c r="I4" s="154" t="s">
        <v>7</v>
      </c>
      <c r="J4" s="152" t="s">
        <v>8</v>
      </c>
      <c r="K4" s="153"/>
      <c r="L4" s="150"/>
      <c r="M4" s="150"/>
      <c r="N4" s="150"/>
      <c r="O4" s="157" t="s">
        <v>8</v>
      </c>
      <c r="P4" s="158"/>
      <c r="Q4" s="157" t="s">
        <v>9</v>
      </c>
      <c r="R4" s="158"/>
      <c r="S4" s="154" t="s">
        <v>7</v>
      </c>
      <c r="T4" s="152" t="s">
        <v>8</v>
      </c>
      <c r="U4" s="153"/>
    </row>
    <row r="5" spans="1:21" ht="13.5" thickBot="1" x14ac:dyDescent="0.25">
      <c r="A5" s="161"/>
      <c r="B5" s="151"/>
      <c r="C5" s="151"/>
      <c r="D5" s="151"/>
      <c r="E5" s="8" t="s">
        <v>4</v>
      </c>
      <c r="F5" s="7">
        <v>18000</v>
      </c>
      <c r="G5" s="8" t="s">
        <v>4</v>
      </c>
      <c r="H5" s="7">
        <v>18000</v>
      </c>
      <c r="I5" s="155"/>
      <c r="J5" s="8" t="s">
        <v>4</v>
      </c>
      <c r="K5" s="7">
        <v>80</v>
      </c>
      <c r="L5" s="151"/>
      <c r="M5" s="151"/>
      <c r="N5" s="151"/>
      <c r="O5" s="8" t="s">
        <v>4</v>
      </c>
      <c r="P5" s="7">
        <v>18000</v>
      </c>
      <c r="Q5" s="8" t="s">
        <v>4</v>
      </c>
      <c r="R5" s="7">
        <v>18000</v>
      </c>
      <c r="S5" s="155"/>
      <c r="T5" s="8" t="s">
        <v>4</v>
      </c>
      <c r="U5" s="7">
        <v>80</v>
      </c>
    </row>
    <row r="6" spans="1:21" ht="26.1" customHeight="1" thickBot="1" x14ac:dyDescent="0.25">
      <c r="A6" s="7" t="s">
        <v>11</v>
      </c>
      <c r="B6" s="8" t="s">
        <v>1</v>
      </c>
      <c r="C6" s="8" t="s">
        <v>1</v>
      </c>
      <c r="D6" s="8" t="s">
        <v>1</v>
      </c>
      <c r="E6" s="15" t="s">
        <v>6</v>
      </c>
      <c r="F6" s="16" t="s">
        <v>5</v>
      </c>
      <c r="G6" s="15" t="s">
        <v>6</v>
      </c>
      <c r="H6" s="16" t="s">
        <v>5</v>
      </c>
      <c r="I6" s="18" t="s">
        <v>1</v>
      </c>
      <c r="J6" s="15" t="s">
        <v>6</v>
      </c>
      <c r="K6" s="16" t="s">
        <v>5</v>
      </c>
      <c r="L6" s="8" t="s">
        <v>1</v>
      </c>
      <c r="M6" s="8" t="s">
        <v>1</v>
      </c>
      <c r="N6" s="8" t="s">
        <v>1</v>
      </c>
      <c r="O6" s="15" t="s">
        <v>6</v>
      </c>
      <c r="P6" s="16" t="s">
        <v>5</v>
      </c>
      <c r="Q6" s="15" t="s">
        <v>6</v>
      </c>
      <c r="R6" s="16" t="s">
        <v>5</v>
      </c>
      <c r="S6" s="18" t="s">
        <v>1</v>
      </c>
      <c r="T6" s="15" t="s">
        <v>6</v>
      </c>
      <c r="U6" s="16" t="s">
        <v>5</v>
      </c>
    </row>
    <row r="7" spans="1:21" x14ac:dyDescent="0.2">
      <c r="A7" s="6">
        <v>0</v>
      </c>
      <c r="B7" s="54">
        <v>18.399999999999999</v>
      </c>
      <c r="C7" s="54"/>
      <c r="D7" s="55"/>
      <c r="E7" s="64">
        <v>880.44100000000003</v>
      </c>
      <c r="F7" s="49" t="s">
        <v>10</v>
      </c>
      <c r="G7" s="64">
        <v>426.03800000000001</v>
      </c>
      <c r="H7" s="49" t="s">
        <v>10</v>
      </c>
      <c r="I7" s="61"/>
      <c r="J7" s="64">
        <v>10144.736999999999</v>
      </c>
      <c r="K7" s="49" t="s">
        <v>10</v>
      </c>
      <c r="L7" s="63">
        <v>17.399999999999999</v>
      </c>
      <c r="M7" s="54"/>
      <c r="N7" s="55"/>
      <c r="O7" s="64">
        <v>1151.7729999999999</v>
      </c>
      <c r="P7" s="49" t="s">
        <v>10</v>
      </c>
      <c r="Q7" s="64">
        <v>517.18799999999999</v>
      </c>
      <c r="R7" s="49" t="s">
        <v>10</v>
      </c>
      <c r="S7" s="61"/>
      <c r="T7" s="64">
        <v>10058.313</v>
      </c>
      <c r="U7" s="49" t="s">
        <v>10</v>
      </c>
    </row>
    <row r="8" spans="1:21" x14ac:dyDescent="0.2">
      <c r="A8" s="1">
        <v>4.1666666666666664E-2</v>
      </c>
      <c r="B8" s="56">
        <f>D8*6.3/115+C8*37.5/115</f>
        <v>17.702958880845692</v>
      </c>
      <c r="C8" s="56">
        <f>'ВЛ-35 кВ'!G10</f>
        <v>11.399965708265125</v>
      </c>
      <c r="D8" s="57">
        <f>(F8^2+H8^2)^0.5/6.3/1.73</f>
        <v>255.29231067258931</v>
      </c>
      <c r="E8" s="65">
        <f>E7+F8/F$5</f>
        <v>880.57209999999998</v>
      </c>
      <c r="F8" s="60">
        <v>2359.8000000000002</v>
      </c>
      <c r="G8" s="65">
        <f>G7+H8/H$5</f>
        <v>426.11990000000003</v>
      </c>
      <c r="H8" s="50">
        <v>1474.2</v>
      </c>
      <c r="I8" s="62">
        <f t="shared" ref="I8:I31" si="0">K8/10.5/1.73</f>
        <v>1.6162950729424717</v>
      </c>
      <c r="J8" s="65">
        <f>J7+K8/K$5</f>
        <v>10145.103999999999</v>
      </c>
      <c r="K8" s="60">
        <v>29.36</v>
      </c>
      <c r="L8" s="56">
        <f>N8*6.3/115+M8*37.5/115</f>
        <v>17.545814403610123</v>
      </c>
      <c r="M8" s="56">
        <f>'ВЛ-35 кВ'!B10+'ВЛ-35 кВ'!L10</f>
        <v>17.773631056707526</v>
      </c>
      <c r="N8" s="57">
        <f>(P8^2+R8^2)^0.5/6.3/1.73</f>
        <v>214.48531615692573</v>
      </c>
      <c r="O8" s="65">
        <f>O7+P8/P$5</f>
        <v>1151.8891999999998</v>
      </c>
      <c r="P8" s="60">
        <v>2091.6</v>
      </c>
      <c r="Q8" s="65">
        <f>Q7+R8/R$5</f>
        <v>517.24599999999998</v>
      </c>
      <c r="R8" s="50">
        <v>1044</v>
      </c>
      <c r="S8" s="62">
        <f t="shared" ref="S8:S31" si="1">U8/10.5/1.73</f>
        <v>1.153867327277732</v>
      </c>
      <c r="T8" s="65">
        <f>T7+U8/U$5</f>
        <v>10058.575000000001</v>
      </c>
      <c r="U8" s="60">
        <v>20.96</v>
      </c>
    </row>
    <row r="9" spans="1:21" x14ac:dyDescent="0.2">
      <c r="A9" s="1">
        <v>8.3333333333333301E-2</v>
      </c>
      <c r="B9" s="56">
        <f t="shared" ref="B9:B31" si="2">D9*6.3/115+C9*37.5/115</f>
        <v>17.914252115591324</v>
      </c>
      <c r="C9" s="56">
        <f>'ВЛ-35 кВ'!G11</f>
        <v>10.958121905592133</v>
      </c>
      <c r="D9" s="57">
        <f t="shared" ref="D9:D31" si="3">(F9^2+H9^2)^0.5/6.3/1.73</f>
        <v>261.77927330687254</v>
      </c>
      <c r="E9" s="65">
        <f t="shared" ref="E9:G31" si="4">E8+F9/F$5</f>
        <v>880.70439999999996</v>
      </c>
      <c r="F9" s="50">
        <v>2381.4</v>
      </c>
      <c r="G9" s="65">
        <f t="shared" si="4"/>
        <v>426.20720000000006</v>
      </c>
      <c r="H9" s="50">
        <v>1571.4</v>
      </c>
      <c r="I9" s="62">
        <f t="shared" si="0"/>
        <v>1.6295072942471787</v>
      </c>
      <c r="J9" s="65">
        <f t="shared" ref="J9:J31" si="5">J8+K9/K$5</f>
        <v>10145.474</v>
      </c>
      <c r="K9" s="50">
        <v>29.6</v>
      </c>
      <c r="L9" s="56">
        <f t="shared" ref="L9:L31" si="6">N9*6.3/115+M9*37.5/115</f>
        <v>17.238691518243321</v>
      </c>
      <c r="M9" s="56">
        <f>'ВЛ-35 кВ'!B11+'ВЛ-35 кВ'!L11</f>
        <v>16.939130826793011</v>
      </c>
      <c r="N9" s="57">
        <f t="shared" ref="N9:N31" si="7">(P9^2+R9^2)^0.5/6.3/1.73</f>
        <v>213.84636803067366</v>
      </c>
      <c r="O9" s="65">
        <f t="shared" ref="O9:O31" si="8">O8+P9/P$5</f>
        <v>1152.0040999999999</v>
      </c>
      <c r="P9" s="50">
        <v>2068.1999999999998</v>
      </c>
      <c r="Q9" s="65">
        <f t="shared" ref="Q9:Q31" si="9">Q8+R9/R$5</f>
        <v>517.3057</v>
      </c>
      <c r="R9" s="50">
        <v>1074.5999999999999</v>
      </c>
      <c r="S9" s="62">
        <f t="shared" si="1"/>
        <v>1.1142306633636114</v>
      </c>
      <c r="T9" s="65">
        <f t="shared" ref="T9:T31" si="10">T8+U9/U$5</f>
        <v>10058.828000000001</v>
      </c>
      <c r="U9" s="50">
        <v>20.240000000000002</v>
      </c>
    </row>
    <row r="10" spans="1:21" x14ac:dyDescent="0.2">
      <c r="A10" s="1">
        <v>0.125</v>
      </c>
      <c r="B10" s="56">
        <f t="shared" si="2"/>
        <v>17.745958868050263</v>
      </c>
      <c r="C10" s="56">
        <f>'ВЛ-35 кВ'!G12</f>
        <v>10.555430664310741</v>
      </c>
      <c r="D10" s="57">
        <f t="shared" si="3"/>
        <v>261.10422538319483</v>
      </c>
      <c r="E10" s="65">
        <f t="shared" si="4"/>
        <v>880.83499999999992</v>
      </c>
      <c r="F10" s="50">
        <v>2350.8000000000002</v>
      </c>
      <c r="G10" s="65">
        <f t="shared" si="4"/>
        <v>426.29630000000003</v>
      </c>
      <c r="H10" s="50">
        <v>1603.8</v>
      </c>
      <c r="I10" s="62">
        <f t="shared" si="0"/>
        <v>1.6295072942471787</v>
      </c>
      <c r="J10" s="65">
        <f t="shared" si="5"/>
        <v>10145.844000000001</v>
      </c>
      <c r="K10" s="50">
        <v>29.6</v>
      </c>
      <c r="L10" s="56">
        <f t="shared" si="6"/>
        <v>16.973352487067743</v>
      </c>
      <c r="M10" s="56">
        <f>'ВЛ-35 кВ'!B12+'ВЛ-35 кВ'!L12</f>
        <v>16.409967072958487</v>
      </c>
      <c r="N10" s="57">
        <f t="shared" si="7"/>
        <v>212.15266202807098</v>
      </c>
      <c r="O10" s="65">
        <f t="shared" si="8"/>
        <v>1152.1179999999999</v>
      </c>
      <c r="P10" s="50">
        <v>2050.1999999999998</v>
      </c>
      <c r="Q10" s="65">
        <f t="shared" si="9"/>
        <v>517.36509999999998</v>
      </c>
      <c r="R10" s="50">
        <v>1069.2</v>
      </c>
      <c r="S10" s="62">
        <f t="shared" si="1"/>
        <v>1.1164327002477292</v>
      </c>
      <c r="T10" s="65">
        <f t="shared" si="10"/>
        <v>10059.081500000002</v>
      </c>
      <c r="U10" s="50">
        <v>20.28</v>
      </c>
    </row>
    <row r="11" spans="1:21" s="129" customFormat="1" x14ac:dyDescent="0.2">
      <c r="A11" s="41">
        <v>0.16666666666666699</v>
      </c>
      <c r="B11" s="58">
        <f t="shared" si="2"/>
        <v>17.425156314236713</v>
      </c>
      <c r="C11" s="58">
        <f>'ВЛ-35 кВ'!G13</f>
        <v>10.682129970109864</v>
      </c>
      <c r="D11" s="59">
        <f t="shared" si="3"/>
        <v>254.49414321557174</v>
      </c>
      <c r="E11" s="66">
        <f t="shared" si="4"/>
        <v>880.96299999999997</v>
      </c>
      <c r="F11" s="51">
        <v>2304</v>
      </c>
      <c r="G11" s="66">
        <f t="shared" si="4"/>
        <v>426.38210000000004</v>
      </c>
      <c r="H11" s="51">
        <v>1544.4</v>
      </c>
      <c r="I11" s="68">
        <f t="shared" si="0"/>
        <v>1.6427195155518854</v>
      </c>
      <c r="J11" s="66">
        <f t="shared" si="5"/>
        <v>10146.217000000001</v>
      </c>
      <c r="K11" s="51">
        <v>29.84</v>
      </c>
      <c r="L11" s="58">
        <f t="shared" si="6"/>
        <v>16.975780589611372</v>
      </c>
      <c r="M11" s="58">
        <f>'ВЛ-35 кВ'!B13+'ВЛ-35 кВ'!L13</f>
        <v>16.260615044239376</v>
      </c>
      <c r="N11" s="59">
        <f t="shared" si="7"/>
        <v>213.08598470576686</v>
      </c>
      <c r="O11" s="66">
        <f t="shared" si="8"/>
        <v>1152.2318</v>
      </c>
      <c r="P11" s="51">
        <v>2048.4</v>
      </c>
      <c r="Q11" s="66">
        <f t="shared" si="9"/>
        <v>517.42589999999996</v>
      </c>
      <c r="R11" s="51">
        <v>1094.4000000000001</v>
      </c>
      <c r="S11" s="68">
        <f t="shared" si="1"/>
        <v>1.1208367740159646</v>
      </c>
      <c r="T11" s="66">
        <f t="shared" si="10"/>
        <v>10059.336000000001</v>
      </c>
      <c r="U11" s="51">
        <v>20.36</v>
      </c>
    </row>
    <row r="12" spans="1:21" x14ac:dyDescent="0.2">
      <c r="A12" s="1">
        <v>0.20833333333333301</v>
      </c>
      <c r="B12" s="56">
        <f t="shared" si="2"/>
        <v>18.103946343096823</v>
      </c>
      <c r="C12" s="56">
        <f>'ВЛ-35 кВ'!G14</f>
        <v>10.699771653410638</v>
      </c>
      <c r="D12" s="57">
        <f t="shared" si="3"/>
        <v>266.77974483384696</v>
      </c>
      <c r="E12" s="65">
        <f t="shared" si="4"/>
        <v>881.09659999999997</v>
      </c>
      <c r="F12" s="50">
        <v>2404.8000000000002</v>
      </c>
      <c r="G12" s="65">
        <f t="shared" si="4"/>
        <v>426.47290000000004</v>
      </c>
      <c r="H12" s="50">
        <v>1634.4</v>
      </c>
      <c r="I12" s="62">
        <f t="shared" si="0"/>
        <v>1.6471235893201213</v>
      </c>
      <c r="J12" s="65">
        <f t="shared" si="5"/>
        <v>10146.591</v>
      </c>
      <c r="K12" s="50">
        <v>29.92</v>
      </c>
      <c r="L12" s="56">
        <f t="shared" si="6"/>
        <v>17.204705333387025</v>
      </c>
      <c r="M12" s="56">
        <f>'ВЛ-35 кВ'!B14+'ВЛ-35 кВ'!L14</f>
        <v>16.321784128966769</v>
      </c>
      <c r="N12" s="57">
        <f t="shared" si="7"/>
        <v>216.90066801638952</v>
      </c>
      <c r="O12" s="65">
        <f t="shared" si="8"/>
        <v>1152.3471999999999</v>
      </c>
      <c r="P12" s="50">
        <v>2077.1999999999998</v>
      </c>
      <c r="Q12" s="65">
        <f t="shared" si="9"/>
        <v>517.48859999999991</v>
      </c>
      <c r="R12" s="50">
        <v>1128.6000000000001</v>
      </c>
      <c r="S12" s="62">
        <f t="shared" si="1"/>
        <v>1.1230388109000826</v>
      </c>
      <c r="T12" s="65">
        <f t="shared" si="10"/>
        <v>10059.591</v>
      </c>
      <c r="U12" s="50">
        <v>20.400000000000002</v>
      </c>
    </row>
    <row r="13" spans="1:21" x14ac:dyDescent="0.2">
      <c r="A13" s="1">
        <v>0.25</v>
      </c>
      <c r="B13" s="56">
        <f t="shared" si="2"/>
        <v>18.973391554232052</v>
      </c>
      <c r="C13" s="56">
        <f>'ВЛ-35 кВ'!G15</f>
        <v>11.090473179369315</v>
      </c>
      <c r="D13" s="57">
        <f t="shared" si="3"/>
        <v>280.32496579529152</v>
      </c>
      <c r="E13" s="65">
        <f t="shared" si="4"/>
        <v>881.24149999999997</v>
      </c>
      <c r="F13" s="50">
        <v>2608.2000000000003</v>
      </c>
      <c r="G13" s="65">
        <f t="shared" si="4"/>
        <v>426.56130000000002</v>
      </c>
      <c r="H13" s="50">
        <v>1591.2</v>
      </c>
      <c r="I13" s="62">
        <f t="shared" si="0"/>
        <v>1.6317093311312965</v>
      </c>
      <c r="J13" s="65">
        <f t="shared" si="5"/>
        <v>10146.961500000001</v>
      </c>
      <c r="K13" s="50">
        <v>29.64</v>
      </c>
      <c r="L13" s="56">
        <f t="shared" si="6"/>
        <v>18.046971920044733</v>
      </c>
      <c r="M13" s="56">
        <f>'ВЛ-35 кВ'!B15+'ВЛ-35 кВ'!L15</f>
        <v>16.344241065330294</v>
      </c>
      <c r="N13" s="57">
        <f t="shared" si="7"/>
        <v>232.14170331035845</v>
      </c>
      <c r="O13" s="65">
        <f t="shared" si="8"/>
        <v>1152.4732999999999</v>
      </c>
      <c r="P13" s="50">
        <v>2269.8000000000002</v>
      </c>
      <c r="Q13" s="65">
        <f t="shared" si="9"/>
        <v>517.55069999999989</v>
      </c>
      <c r="R13" s="50">
        <v>1117.8</v>
      </c>
      <c r="S13" s="62">
        <f t="shared" si="1"/>
        <v>1.1142306633636114</v>
      </c>
      <c r="T13" s="65">
        <f t="shared" si="10"/>
        <v>10059.844000000001</v>
      </c>
      <c r="U13" s="50">
        <v>20.240000000000002</v>
      </c>
    </row>
    <row r="14" spans="1:21" x14ac:dyDescent="0.2">
      <c r="A14" s="1">
        <v>0.29166666666666702</v>
      </c>
      <c r="B14" s="56">
        <f t="shared" si="2"/>
        <v>21.328589259989382</v>
      </c>
      <c r="C14" s="56">
        <f>'ВЛ-35 кВ'!G16</f>
        <v>13.924719920061232</v>
      </c>
      <c r="D14" s="57">
        <f t="shared" si="3"/>
        <v>306.44615363436236</v>
      </c>
      <c r="E14" s="65">
        <f t="shared" si="4"/>
        <v>881.40689999999995</v>
      </c>
      <c r="F14" s="50">
        <v>2977.2000000000003</v>
      </c>
      <c r="G14" s="65">
        <f t="shared" si="4"/>
        <v>426.6454</v>
      </c>
      <c r="H14" s="50">
        <v>1513.8</v>
      </c>
      <c r="I14" s="62">
        <f t="shared" si="0"/>
        <v>1.6206991467107075</v>
      </c>
      <c r="J14" s="65">
        <f t="shared" si="5"/>
        <v>10147.329500000002</v>
      </c>
      <c r="K14" s="50">
        <v>29.44</v>
      </c>
      <c r="L14" s="56">
        <f t="shared" si="6"/>
        <v>21.644976560501522</v>
      </c>
      <c r="M14" s="56">
        <f>'ВЛ-35 кВ'!B16+'ВЛ-35 кВ'!L16</f>
        <v>20.529260233960983</v>
      </c>
      <c r="N14" s="57">
        <f t="shared" si="7"/>
        <v>272.90873741018066</v>
      </c>
      <c r="O14" s="65">
        <f t="shared" si="8"/>
        <v>1152.6258999999998</v>
      </c>
      <c r="P14" s="50">
        <v>2746.8</v>
      </c>
      <c r="Q14" s="65">
        <f t="shared" si="9"/>
        <v>517.61409999999989</v>
      </c>
      <c r="R14" s="50">
        <v>1141.2</v>
      </c>
      <c r="S14" s="62">
        <f t="shared" si="1"/>
        <v>1.1494632535094962</v>
      </c>
      <c r="T14" s="65">
        <f t="shared" si="10"/>
        <v>10060.105000000001</v>
      </c>
      <c r="U14" s="50">
        <v>20.88</v>
      </c>
    </row>
    <row r="15" spans="1:21" x14ac:dyDescent="0.2">
      <c r="A15" s="1">
        <v>0.33333333333333298</v>
      </c>
      <c r="B15" s="56">
        <f t="shared" si="2"/>
        <v>23.662059998698751</v>
      </c>
      <c r="C15" s="56">
        <f>'ВЛ-35 кВ'!G17</f>
        <v>14.659724638591765</v>
      </c>
      <c r="D15" s="57">
        <f t="shared" si="3"/>
        <v>344.66622633383577</v>
      </c>
      <c r="E15" s="65">
        <f t="shared" si="4"/>
        <v>881.59499999999991</v>
      </c>
      <c r="F15" s="50">
        <v>3385.8</v>
      </c>
      <c r="G15" s="65">
        <f t="shared" si="4"/>
        <v>426.73579999999998</v>
      </c>
      <c r="H15" s="50">
        <v>1627.2</v>
      </c>
      <c r="I15" s="62">
        <f t="shared" si="0"/>
        <v>1.5832645196807047</v>
      </c>
      <c r="J15" s="65">
        <f t="shared" si="5"/>
        <v>10147.689000000002</v>
      </c>
      <c r="K15" s="50">
        <v>28.76</v>
      </c>
      <c r="L15" s="56">
        <f t="shared" si="6"/>
        <v>24.743209475627516</v>
      </c>
      <c r="M15" s="56">
        <f>'ВЛ-35 кВ'!B17+'ВЛ-35 кВ'!L17</f>
        <v>24.057374278225048</v>
      </c>
      <c r="N15" s="57">
        <f t="shared" si="7"/>
        <v>308.46310385138491</v>
      </c>
      <c r="O15" s="65">
        <f t="shared" si="8"/>
        <v>1152.8006999999998</v>
      </c>
      <c r="P15" s="50">
        <v>3146.4</v>
      </c>
      <c r="Q15" s="65">
        <f t="shared" si="9"/>
        <v>517.67989999999986</v>
      </c>
      <c r="R15" s="50">
        <v>1184.4000000000001</v>
      </c>
      <c r="S15" s="62">
        <f t="shared" si="1"/>
        <v>1.2133223231489128</v>
      </c>
      <c r="T15" s="65">
        <f t="shared" si="10"/>
        <v>10060.380500000001</v>
      </c>
      <c r="U15" s="50">
        <v>22.04</v>
      </c>
    </row>
    <row r="16" spans="1:21" x14ac:dyDescent="0.2">
      <c r="A16" s="41">
        <v>0.375</v>
      </c>
      <c r="B16" s="58">
        <f t="shared" si="2"/>
        <v>25.617787389524313</v>
      </c>
      <c r="C16" s="58">
        <f>'ВЛ-35 кВ'!G18</f>
        <v>13.21030785483693</v>
      </c>
      <c r="D16" s="59">
        <f t="shared" si="3"/>
        <v>388.99349289506523</v>
      </c>
      <c r="E16" s="66">
        <f t="shared" si="4"/>
        <v>881.80739999999992</v>
      </c>
      <c r="F16" s="51">
        <v>3823.2000000000003</v>
      </c>
      <c r="G16" s="66">
        <f t="shared" si="4"/>
        <v>426.83760000000001</v>
      </c>
      <c r="H16" s="51">
        <v>1832.4</v>
      </c>
      <c r="I16" s="68">
        <f t="shared" si="0"/>
        <v>1.5436278557665839</v>
      </c>
      <c r="J16" s="66">
        <f t="shared" si="5"/>
        <v>10148.039500000003</v>
      </c>
      <c r="K16" s="51">
        <v>28.04</v>
      </c>
      <c r="L16" s="58">
        <f t="shared" si="6"/>
        <v>28.877841769503927</v>
      </c>
      <c r="M16" s="58">
        <f>'ВЛ-35 кВ'!B18+'ВЛ-35 кВ'!L18</f>
        <v>26.743932898941047</v>
      </c>
      <c r="N16" s="59">
        <f t="shared" si="7"/>
        <v>367.94513012423215</v>
      </c>
      <c r="O16" s="66">
        <f t="shared" si="8"/>
        <v>1153.0088999999998</v>
      </c>
      <c r="P16" s="51">
        <v>3747.6</v>
      </c>
      <c r="Q16" s="66">
        <f t="shared" si="9"/>
        <v>517.75919999999985</v>
      </c>
      <c r="R16" s="51">
        <v>1427.4</v>
      </c>
      <c r="S16" s="68">
        <f t="shared" si="1"/>
        <v>1.164877511698321</v>
      </c>
      <c r="T16" s="66">
        <f t="shared" si="10"/>
        <v>10060.645</v>
      </c>
      <c r="U16" s="51">
        <v>21.16</v>
      </c>
    </row>
    <row r="17" spans="1:21" s="129" customFormat="1" x14ac:dyDescent="0.2">
      <c r="A17" s="123">
        <v>0.41666666666666702</v>
      </c>
      <c r="B17" s="124">
        <f t="shared" si="2"/>
        <v>26.006177447251044</v>
      </c>
      <c r="C17" s="124">
        <f>'ВЛ-35 кВ'!G19</f>
        <v>12.052099360732511</v>
      </c>
      <c r="D17" s="125">
        <f t="shared" si="3"/>
        <v>402.97725085815887</v>
      </c>
      <c r="E17" s="126">
        <f t="shared" si="4"/>
        <v>882.02509999999995</v>
      </c>
      <c r="F17" s="127">
        <v>3918.6</v>
      </c>
      <c r="G17" s="126">
        <f t="shared" si="4"/>
        <v>426.94780000000003</v>
      </c>
      <c r="H17" s="127">
        <v>1983.6000000000001</v>
      </c>
      <c r="I17" s="128">
        <f t="shared" si="0"/>
        <v>1.5722543352601157</v>
      </c>
      <c r="J17" s="126">
        <f t="shared" si="5"/>
        <v>10148.396500000003</v>
      </c>
      <c r="K17" s="127">
        <v>28.560000000000002</v>
      </c>
      <c r="L17" s="124">
        <f t="shared" si="6"/>
        <v>29.80633283039926</v>
      </c>
      <c r="M17" s="124">
        <f>'ВЛ-35 кВ'!B19+'ВЛ-35 кВ'!L19</f>
        <v>27.318928946219863</v>
      </c>
      <c r="N17" s="125">
        <f t="shared" si="7"/>
        <v>381.47118095439208</v>
      </c>
      <c r="O17" s="126">
        <f t="shared" si="8"/>
        <v>1153.2250999999999</v>
      </c>
      <c r="P17" s="127">
        <v>3891.6</v>
      </c>
      <c r="Q17" s="126">
        <f t="shared" si="9"/>
        <v>517.84049999999991</v>
      </c>
      <c r="R17" s="127">
        <v>1463.4</v>
      </c>
      <c r="S17" s="128">
        <f t="shared" si="1"/>
        <v>1.1846958436553812</v>
      </c>
      <c r="T17" s="126">
        <f t="shared" si="10"/>
        <v>10060.914000000001</v>
      </c>
      <c r="U17" s="127">
        <v>21.52</v>
      </c>
    </row>
    <row r="18" spans="1:21" x14ac:dyDescent="0.2">
      <c r="A18" s="1">
        <v>0.45833333333333298</v>
      </c>
      <c r="B18" s="56">
        <f t="shared" si="2"/>
        <v>25.571703195989166</v>
      </c>
      <c r="C18" s="56">
        <f>'ВЛ-35 кВ'!G20</f>
        <v>11.824780202757669</v>
      </c>
      <c r="D18" s="57">
        <f t="shared" si="3"/>
        <v>396.39946189449859</v>
      </c>
      <c r="E18" s="65">
        <f t="shared" si="4"/>
        <v>882.2396</v>
      </c>
      <c r="F18" s="50">
        <v>3861</v>
      </c>
      <c r="G18" s="65">
        <f t="shared" si="4"/>
        <v>427.05550000000005</v>
      </c>
      <c r="H18" s="50">
        <v>1938.6000000000001</v>
      </c>
      <c r="I18" s="62">
        <f t="shared" si="0"/>
        <v>1.5612441508395265</v>
      </c>
      <c r="J18" s="65">
        <f t="shared" si="5"/>
        <v>10148.751000000002</v>
      </c>
      <c r="K18" s="50">
        <v>28.36</v>
      </c>
      <c r="L18" s="56">
        <f t="shared" si="6"/>
        <v>28.828280551274354</v>
      </c>
      <c r="M18" s="56">
        <f>'ВЛ-35 кВ'!B20+'ВЛ-35 кВ'!L20</f>
        <v>26.146092116342331</v>
      </c>
      <c r="N18" s="57">
        <f t="shared" si="7"/>
        <v>370.59901730693866</v>
      </c>
      <c r="O18" s="65">
        <f t="shared" si="8"/>
        <v>1153.4358</v>
      </c>
      <c r="P18" s="50">
        <v>3792.6</v>
      </c>
      <c r="Q18" s="65">
        <f t="shared" si="9"/>
        <v>517.91769999999985</v>
      </c>
      <c r="R18" s="50">
        <v>1389.6000000000001</v>
      </c>
      <c r="S18" s="62">
        <f t="shared" si="1"/>
        <v>1.186897880539499</v>
      </c>
      <c r="T18" s="65">
        <f t="shared" si="10"/>
        <v>10061.183500000001</v>
      </c>
      <c r="U18" s="50">
        <v>21.56</v>
      </c>
    </row>
    <row r="19" spans="1:21" x14ac:dyDescent="0.2">
      <c r="A19" s="1">
        <v>0.5</v>
      </c>
      <c r="B19" s="56">
        <f t="shared" si="2"/>
        <v>24.558408842860132</v>
      </c>
      <c r="C19" s="56">
        <f>'ВЛ-35 кВ'!G21</f>
        <v>11.831512770711793</v>
      </c>
      <c r="D19" s="57">
        <f t="shared" si="3"/>
        <v>377.86274413130525</v>
      </c>
      <c r="E19" s="65">
        <f t="shared" si="4"/>
        <v>882.44460000000004</v>
      </c>
      <c r="F19" s="50">
        <v>3690</v>
      </c>
      <c r="G19" s="65">
        <f t="shared" si="4"/>
        <v>427.15710000000007</v>
      </c>
      <c r="H19" s="50">
        <v>1828.8</v>
      </c>
      <c r="I19" s="62">
        <f t="shared" si="0"/>
        <v>1.5524360033030553</v>
      </c>
      <c r="J19" s="65">
        <f t="shared" si="5"/>
        <v>10149.103500000003</v>
      </c>
      <c r="K19" s="50">
        <v>28.2</v>
      </c>
      <c r="L19" s="56">
        <f t="shared" si="6"/>
        <v>28.294101596469687</v>
      </c>
      <c r="M19" s="56">
        <f>'ВЛ-35 кВ'!B21+'ВЛ-35 кВ'!L21</f>
        <v>26.268827019589956</v>
      </c>
      <c r="N19" s="57">
        <f t="shared" si="7"/>
        <v>360.11756672371286</v>
      </c>
      <c r="O19" s="65">
        <f t="shared" si="8"/>
        <v>1153.6404</v>
      </c>
      <c r="P19" s="50">
        <v>3682.8</v>
      </c>
      <c r="Q19" s="65">
        <f t="shared" si="9"/>
        <v>517.9930999999998</v>
      </c>
      <c r="R19" s="50">
        <v>1357.2</v>
      </c>
      <c r="S19" s="62">
        <f t="shared" si="1"/>
        <v>1.1846958436553812</v>
      </c>
      <c r="T19" s="65">
        <f t="shared" si="10"/>
        <v>10061.452500000001</v>
      </c>
      <c r="U19" s="50">
        <v>21.52</v>
      </c>
    </row>
    <row r="20" spans="1:21" x14ac:dyDescent="0.2">
      <c r="A20" s="1">
        <v>0.54166666666666696</v>
      </c>
      <c r="B20" s="56">
        <f t="shared" si="2"/>
        <v>24.373126677462686</v>
      </c>
      <c r="C20" s="56">
        <f>'ВЛ-35 кВ'!G22</f>
        <v>12.177338211036822</v>
      </c>
      <c r="D20" s="57">
        <f t="shared" si="3"/>
        <v>372.42212460227432</v>
      </c>
      <c r="E20" s="65">
        <f t="shared" si="4"/>
        <v>882.64750000000004</v>
      </c>
      <c r="F20" s="50">
        <v>3652.2000000000003</v>
      </c>
      <c r="G20" s="65">
        <f t="shared" si="4"/>
        <v>427.2555000000001</v>
      </c>
      <c r="H20" s="50">
        <v>1771.2</v>
      </c>
      <c r="I20" s="62">
        <f t="shared" si="0"/>
        <v>1.5656482246077623</v>
      </c>
      <c r="J20" s="65">
        <f t="shared" si="5"/>
        <v>10149.459000000003</v>
      </c>
      <c r="K20" s="50">
        <v>28.44</v>
      </c>
      <c r="L20" s="56">
        <f t="shared" si="6"/>
        <v>26.157086741978794</v>
      </c>
      <c r="M20" s="56">
        <f>'ВЛ-35 кВ'!B22+'ВЛ-35 кВ'!L22</f>
        <v>22.518991900614537</v>
      </c>
      <c r="N20" s="57">
        <f t="shared" si="7"/>
        <v>343.42901254833589</v>
      </c>
      <c r="O20" s="65">
        <f t="shared" si="8"/>
        <v>1153.8366000000001</v>
      </c>
      <c r="P20" s="50">
        <v>3531.6</v>
      </c>
      <c r="Q20" s="65">
        <f t="shared" si="9"/>
        <v>518.06199999999978</v>
      </c>
      <c r="R20" s="50">
        <v>1240.2</v>
      </c>
      <c r="S20" s="62">
        <f t="shared" si="1"/>
        <v>1.1626754748142032</v>
      </c>
      <c r="T20" s="65">
        <f t="shared" si="10"/>
        <v>10061.7165</v>
      </c>
      <c r="U20" s="50">
        <v>21.12</v>
      </c>
    </row>
    <row r="21" spans="1:21" x14ac:dyDescent="0.2">
      <c r="A21" s="1">
        <v>0.58333333333333304</v>
      </c>
      <c r="B21" s="56">
        <f t="shared" si="2"/>
        <v>24.7261032526416</v>
      </c>
      <c r="C21" s="56">
        <f>'ВЛ-35 кВ'!G23</f>
        <v>11.886249826839371</v>
      </c>
      <c r="D21" s="57">
        <f t="shared" si="3"/>
        <v>380.59801675354095</v>
      </c>
      <c r="E21" s="65">
        <f t="shared" si="4"/>
        <v>882.85310000000004</v>
      </c>
      <c r="F21" s="50">
        <v>3700.8</v>
      </c>
      <c r="G21" s="65">
        <f t="shared" si="4"/>
        <v>427.35960000000011</v>
      </c>
      <c r="H21" s="50">
        <v>1873.8</v>
      </c>
      <c r="I21" s="62">
        <f t="shared" si="0"/>
        <v>1.5436278557665839</v>
      </c>
      <c r="J21" s="65">
        <f t="shared" si="5"/>
        <v>10149.809500000003</v>
      </c>
      <c r="K21" s="50">
        <v>28.04</v>
      </c>
      <c r="L21" s="56">
        <f t="shared" si="6"/>
        <v>28.208747147750643</v>
      </c>
      <c r="M21" s="56">
        <f>'ВЛ-35 кВ'!B23+'ВЛ-35 кВ'!L23</f>
        <v>26.361742617127767</v>
      </c>
      <c r="N21" s="57">
        <f t="shared" si="7"/>
        <v>358.00644029349729</v>
      </c>
      <c r="O21" s="65">
        <f t="shared" si="8"/>
        <v>1154.0398</v>
      </c>
      <c r="P21" s="50">
        <v>3657.6</v>
      </c>
      <c r="Q21" s="65">
        <f t="shared" si="9"/>
        <v>518.13749999999982</v>
      </c>
      <c r="R21" s="50">
        <v>1359</v>
      </c>
      <c r="S21" s="62">
        <f t="shared" si="1"/>
        <v>1.178089733003028</v>
      </c>
      <c r="T21" s="65">
        <f t="shared" si="10"/>
        <v>10061.984</v>
      </c>
      <c r="U21" s="50">
        <v>21.400000000000002</v>
      </c>
    </row>
    <row r="22" spans="1:21" x14ac:dyDescent="0.2">
      <c r="A22" s="1">
        <v>0.625</v>
      </c>
      <c r="B22" s="56">
        <f t="shared" si="2"/>
        <v>25.030195804472847</v>
      </c>
      <c r="C22" s="56">
        <f>'ВЛ-35 кВ'!G24</f>
        <v>12.444253695249943</v>
      </c>
      <c r="D22" s="57">
        <f t="shared" si="3"/>
        <v>382.82746094325466</v>
      </c>
      <c r="E22" s="65">
        <f t="shared" si="4"/>
        <v>883.0594000000001</v>
      </c>
      <c r="F22" s="50">
        <v>3713.4</v>
      </c>
      <c r="G22" s="65">
        <f t="shared" si="4"/>
        <v>427.46530000000013</v>
      </c>
      <c r="H22" s="50">
        <v>1902.6000000000001</v>
      </c>
      <c r="I22" s="62">
        <f t="shared" si="0"/>
        <v>1.5590421139554087</v>
      </c>
      <c r="J22" s="65">
        <f t="shared" si="5"/>
        <v>10150.163500000002</v>
      </c>
      <c r="K22" s="50">
        <v>28.32</v>
      </c>
      <c r="L22" s="56">
        <f t="shared" si="6"/>
        <v>28.078857432380282</v>
      </c>
      <c r="M22" s="56">
        <f>'ВЛ-35 кВ'!B24+'ВЛ-35 кВ'!L24</f>
        <v>26.401288975409102</v>
      </c>
      <c r="N22" s="57">
        <f t="shared" si="7"/>
        <v>355.40004256283987</v>
      </c>
      <c r="O22" s="65">
        <f t="shared" si="8"/>
        <v>1154.2409</v>
      </c>
      <c r="P22" s="50">
        <v>3619.8</v>
      </c>
      <c r="Q22" s="65">
        <f t="shared" si="9"/>
        <v>518.2140999999998</v>
      </c>
      <c r="R22" s="50">
        <v>1378.8</v>
      </c>
      <c r="S22" s="62">
        <f t="shared" si="1"/>
        <v>1.1714836223506744</v>
      </c>
      <c r="T22" s="65">
        <f t="shared" si="10"/>
        <v>10062.25</v>
      </c>
      <c r="U22" s="50">
        <v>21.28</v>
      </c>
    </row>
    <row r="23" spans="1:21" x14ac:dyDescent="0.2">
      <c r="A23" s="1">
        <v>0.66666666666666696</v>
      </c>
      <c r="B23" s="56">
        <f t="shared" si="2"/>
        <v>26.151792843286458</v>
      </c>
      <c r="C23" s="56">
        <f>'ВЛ-35 кВ'!G25</f>
        <v>14.380125949361135</v>
      </c>
      <c r="D23" s="57">
        <f t="shared" si="3"/>
        <v>391.77800855188889</v>
      </c>
      <c r="E23" s="65">
        <f t="shared" si="4"/>
        <v>883.27020000000005</v>
      </c>
      <c r="F23" s="50">
        <v>3794.4</v>
      </c>
      <c r="G23" s="65">
        <f t="shared" si="4"/>
        <v>427.5741000000001</v>
      </c>
      <c r="H23" s="50">
        <v>1958.4</v>
      </c>
      <c r="I23" s="62">
        <f t="shared" si="0"/>
        <v>1.5502339664189375</v>
      </c>
      <c r="J23" s="65">
        <f t="shared" si="5"/>
        <v>10150.515500000003</v>
      </c>
      <c r="K23" s="50">
        <v>28.16</v>
      </c>
      <c r="L23" s="56">
        <f t="shared" si="6"/>
        <v>29.728411003686546</v>
      </c>
      <c r="M23" s="56">
        <f>'ВЛ-35 кВ'!B25+'ВЛ-35 кВ'!L25</f>
        <v>29.073879100285666</v>
      </c>
      <c r="N23" s="57">
        <f t="shared" si="7"/>
        <v>369.6026665338477</v>
      </c>
      <c r="O23" s="65">
        <f t="shared" si="8"/>
        <v>1154.4503999999999</v>
      </c>
      <c r="P23" s="50">
        <v>3771</v>
      </c>
      <c r="Q23" s="65">
        <f t="shared" si="9"/>
        <v>518.29279999999983</v>
      </c>
      <c r="R23" s="50">
        <v>1416.6000000000001</v>
      </c>
      <c r="S23" s="62">
        <f t="shared" si="1"/>
        <v>1.1802917698871458</v>
      </c>
      <c r="T23" s="65">
        <f t="shared" si="10"/>
        <v>10062.518</v>
      </c>
      <c r="U23" s="50">
        <v>21.44</v>
      </c>
    </row>
    <row r="24" spans="1:21" x14ac:dyDescent="0.2">
      <c r="A24" s="1">
        <v>0.70833333333333304</v>
      </c>
      <c r="B24" s="56">
        <f t="shared" si="2"/>
        <v>23.812483150553415</v>
      </c>
      <c r="C24" s="56">
        <f>'ВЛ-35 кВ'!G26</f>
        <v>15.66986073328183</v>
      </c>
      <c r="D24" s="57">
        <f t="shared" si="3"/>
        <v>341.39933092310702</v>
      </c>
      <c r="E24" s="65">
        <f t="shared" si="4"/>
        <v>883.45620000000008</v>
      </c>
      <c r="F24" s="50">
        <v>3348</v>
      </c>
      <c r="G24" s="65">
        <f t="shared" si="4"/>
        <v>427.66430000000008</v>
      </c>
      <c r="H24" s="50">
        <v>1623.6000000000001</v>
      </c>
      <c r="I24" s="62">
        <f t="shared" si="0"/>
        <v>1.5986787778695293</v>
      </c>
      <c r="J24" s="65">
        <f t="shared" si="5"/>
        <v>10150.878500000003</v>
      </c>
      <c r="K24" s="50">
        <v>29.04</v>
      </c>
      <c r="L24" s="56">
        <f t="shared" si="6"/>
        <v>30.308705211935269</v>
      </c>
      <c r="M24" s="56">
        <f>'ВЛ-35 кВ'!B26+'ВЛ-35 кВ'!L26</f>
        <v>31.388700764382321</v>
      </c>
      <c r="N24" s="57">
        <f t="shared" si="7"/>
        <v>366.41663820765388</v>
      </c>
      <c r="O24" s="65">
        <f t="shared" si="8"/>
        <v>1154.6578</v>
      </c>
      <c r="P24" s="50">
        <v>3733.2000000000003</v>
      </c>
      <c r="Q24" s="65">
        <f t="shared" si="9"/>
        <v>518.37159999999983</v>
      </c>
      <c r="R24" s="50">
        <v>1418.4</v>
      </c>
      <c r="S24" s="62">
        <f t="shared" si="1"/>
        <v>1.1846958436553812</v>
      </c>
      <c r="T24" s="65">
        <f t="shared" si="10"/>
        <v>10062.787</v>
      </c>
      <c r="U24" s="50">
        <v>21.52</v>
      </c>
    </row>
    <row r="25" spans="1:21" x14ac:dyDescent="0.2">
      <c r="A25" s="41">
        <v>0.75</v>
      </c>
      <c r="B25" s="58">
        <f t="shared" si="2"/>
        <v>21.918920981518081</v>
      </c>
      <c r="C25" s="58">
        <f>'ВЛ-35 кВ'!G27</f>
        <v>16.424835301296941</v>
      </c>
      <c r="D25" s="59">
        <f t="shared" si="3"/>
        <v>302.34041096443559</v>
      </c>
      <c r="E25" s="66">
        <f t="shared" si="4"/>
        <v>883.62360000000012</v>
      </c>
      <c r="F25" s="51">
        <v>3013.2000000000003</v>
      </c>
      <c r="G25" s="66">
        <f t="shared" si="4"/>
        <v>427.73840000000007</v>
      </c>
      <c r="H25" s="51">
        <v>1333.8</v>
      </c>
      <c r="I25" s="68">
        <f t="shared" si="0"/>
        <v>1.6096889622901185</v>
      </c>
      <c r="J25" s="66">
        <f t="shared" si="5"/>
        <v>10151.244000000002</v>
      </c>
      <c r="K25" s="51">
        <v>29.240000000000002</v>
      </c>
      <c r="L25" s="58">
        <f t="shared" si="6"/>
        <v>27.852888112194947</v>
      </c>
      <c r="M25" s="58">
        <f>'ВЛ-35 кВ'!B27+'ВЛ-35 кВ'!L27</f>
        <v>27.942972506571909</v>
      </c>
      <c r="N25" s="59">
        <f t="shared" si="7"/>
        <v>342.09851808031311</v>
      </c>
      <c r="O25" s="66">
        <f t="shared" si="8"/>
        <v>1154.8515</v>
      </c>
      <c r="P25" s="51">
        <v>3486.6</v>
      </c>
      <c r="Q25" s="66">
        <f t="shared" si="9"/>
        <v>518.44499999999982</v>
      </c>
      <c r="R25" s="51">
        <v>1321.2</v>
      </c>
      <c r="S25" s="68">
        <f t="shared" si="1"/>
        <v>1.2397467657583265</v>
      </c>
      <c r="T25" s="66">
        <f t="shared" si="10"/>
        <v>10063.068499999999</v>
      </c>
      <c r="U25" s="51">
        <v>22.52</v>
      </c>
    </row>
    <row r="26" spans="1:21" x14ac:dyDescent="0.2">
      <c r="A26" s="1">
        <v>0.79166666666666696</v>
      </c>
      <c r="B26" s="56">
        <f t="shared" si="2"/>
        <v>22.337815596002443</v>
      </c>
      <c r="C26" s="56">
        <f>'ВЛ-35 кВ'!G28</f>
        <v>17.190389926655691</v>
      </c>
      <c r="D26" s="57">
        <f t="shared" si="3"/>
        <v>305.43002718899885</v>
      </c>
      <c r="E26" s="65">
        <f t="shared" si="4"/>
        <v>883.79170000000011</v>
      </c>
      <c r="F26" s="50">
        <v>3025.8</v>
      </c>
      <c r="G26" s="65">
        <f t="shared" si="4"/>
        <v>427.81550000000004</v>
      </c>
      <c r="H26" s="50">
        <v>1387.8</v>
      </c>
      <c r="I26" s="62">
        <f t="shared" si="0"/>
        <v>1.5876685934489403</v>
      </c>
      <c r="J26" s="65">
        <f t="shared" si="5"/>
        <v>10151.604500000003</v>
      </c>
      <c r="K26" s="50">
        <v>28.84</v>
      </c>
      <c r="L26" s="56">
        <f t="shared" si="6"/>
        <v>26.548651746200647</v>
      </c>
      <c r="M26" s="56">
        <f>'ВЛ-35 кВ'!B28+'ВЛ-35 кВ'!L28</f>
        <v>27.916604383284437</v>
      </c>
      <c r="N26" s="57">
        <f t="shared" si="7"/>
        <v>318.44798197458857</v>
      </c>
      <c r="O26" s="65">
        <f t="shared" si="8"/>
        <v>1155.0326</v>
      </c>
      <c r="P26" s="50">
        <v>3259.8</v>
      </c>
      <c r="Q26" s="65">
        <f t="shared" si="9"/>
        <v>518.5111999999998</v>
      </c>
      <c r="R26" s="50">
        <v>1191.6000000000001</v>
      </c>
      <c r="S26" s="62">
        <f t="shared" si="1"/>
        <v>1.2397467657583265</v>
      </c>
      <c r="T26" s="65">
        <f t="shared" si="10"/>
        <v>10063.349999999999</v>
      </c>
      <c r="U26" s="50">
        <v>22.52</v>
      </c>
    </row>
    <row r="27" spans="1:21" x14ac:dyDescent="0.2">
      <c r="A27" s="1">
        <v>0.83333333333333304</v>
      </c>
      <c r="B27" s="56">
        <f t="shared" si="2"/>
        <v>23.822332485861359</v>
      </c>
      <c r="C27" s="56">
        <f>'ВЛ-35 кВ'!G29</f>
        <v>17.604874499254983</v>
      </c>
      <c r="D27" s="57">
        <f t="shared" si="3"/>
        <v>330.06118129396742</v>
      </c>
      <c r="E27" s="65">
        <f t="shared" si="4"/>
        <v>883.96870000000013</v>
      </c>
      <c r="F27" s="50">
        <v>3186</v>
      </c>
      <c r="G27" s="65">
        <f t="shared" si="4"/>
        <v>427.90830000000005</v>
      </c>
      <c r="H27" s="50">
        <v>1670.4</v>
      </c>
      <c r="I27" s="62">
        <f t="shared" si="0"/>
        <v>1.5942747041012937</v>
      </c>
      <c r="J27" s="65">
        <f t="shared" si="5"/>
        <v>10151.966500000002</v>
      </c>
      <c r="K27" s="50">
        <v>28.96</v>
      </c>
      <c r="L27" s="56">
        <f t="shared" si="6"/>
        <v>25.851438093204493</v>
      </c>
      <c r="M27" s="56">
        <f>'ВЛ-35 кВ'!B29+'ВЛ-35 кВ'!L29</f>
        <v>27.190254982168849</v>
      </c>
      <c r="N27" s="57">
        <f t="shared" si="7"/>
        <v>310.04457442653728</v>
      </c>
      <c r="O27" s="65">
        <f t="shared" si="8"/>
        <v>1155.2076999999999</v>
      </c>
      <c r="P27" s="50">
        <v>3151.8</v>
      </c>
      <c r="Q27" s="65">
        <f t="shared" si="9"/>
        <v>518.57889999999975</v>
      </c>
      <c r="R27" s="50">
        <v>1218.6000000000001</v>
      </c>
      <c r="S27" s="62">
        <f t="shared" si="1"/>
        <v>1.224332507569502</v>
      </c>
      <c r="T27" s="65">
        <f t="shared" si="10"/>
        <v>10063.627999999999</v>
      </c>
      <c r="U27" s="50">
        <v>22.240000000000002</v>
      </c>
    </row>
    <row r="28" spans="1:21" x14ac:dyDescent="0.2">
      <c r="A28" s="1">
        <v>0.875</v>
      </c>
      <c r="B28" s="56">
        <f t="shared" si="2"/>
        <v>23.497159488724627</v>
      </c>
      <c r="C28" s="56">
        <f>'ВЛ-35 кВ'!G30</f>
        <v>17.242000955402649</v>
      </c>
      <c r="D28" s="57">
        <f t="shared" si="3"/>
        <v>326.28544529773535</v>
      </c>
      <c r="E28" s="65">
        <f t="shared" si="4"/>
        <v>884.14380000000017</v>
      </c>
      <c r="F28" s="50">
        <v>3151.8</v>
      </c>
      <c r="G28" s="65">
        <f t="shared" si="4"/>
        <v>427.99980000000005</v>
      </c>
      <c r="H28" s="50">
        <v>1647</v>
      </c>
      <c r="I28" s="62">
        <f t="shared" si="0"/>
        <v>1.5656482246077623</v>
      </c>
      <c r="J28" s="65">
        <f t="shared" si="5"/>
        <v>10152.322000000002</v>
      </c>
      <c r="K28" s="50">
        <v>28.44</v>
      </c>
      <c r="L28" s="56">
        <f t="shared" si="6"/>
        <v>24.119092027893775</v>
      </c>
      <c r="M28" s="56">
        <f>'ВЛ-35 кВ'!B30+'ВЛ-35 кВ'!L30</f>
        <v>26.100847720711908</v>
      </c>
      <c r="N28" s="57">
        <f t="shared" si="7"/>
        <v>284.90695137795041</v>
      </c>
      <c r="O28" s="65">
        <f t="shared" si="8"/>
        <v>1155.3688</v>
      </c>
      <c r="P28" s="50">
        <v>2899.8</v>
      </c>
      <c r="Q28" s="65">
        <f t="shared" si="9"/>
        <v>518.64059999999972</v>
      </c>
      <c r="R28" s="50">
        <v>1110.6000000000001</v>
      </c>
      <c r="S28" s="62">
        <f t="shared" si="1"/>
        <v>1.1935039911918526</v>
      </c>
      <c r="T28" s="65">
        <f t="shared" si="10"/>
        <v>10063.898999999999</v>
      </c>
      <c r="U28" s="50">
        <v>21.68</v>
      </c>
    </row>
    <row r="29" spans="1:21" s="129" customFormat="1" x14ac:dyDescent="0.2">
      <c r="A29" s="123">
        <v>0.91666666666666696</v>
      </c>
      <c r="B29" s="124">
        <f t="shared" si="2"/>
        <v>22.737468147424067</v>
      </c>
      <c r="C29" s="124">
        <f>'ВЛ-35 кВ'!G31</f>
        <v>16.265082658757716</v>
      </c>
      <c r="D29" s="125">
        <f t="shared" si="3"/>
        <v>318.23305353180217</v>
      </c>
      <c r="E29" s="126">
        <f t="shared" si="4"/>
        <v>884.31300000000022</v>
      </c>
      <c r="F29" s="127">
        <v>3045.6</v>
      </c>
      <c r="G29" s="126">
        <f t="shared" si="4"/>
        <v>428.09200000000004</v>
      </c>
      <c r="H29" s="127">
        <v>1659.6000000000001</v>
      </c>
      <c r="I29" s="128">
        <f t="shared" si="0"/>
        <v>1.5810624827965867</v>
      </c>
      <c r="J29" s="126">
        <f t="shared" si="5"/>
        <v>10152.681000000002</v>
      </c>
      <c r="K29" s="127">
        <v>28.72</v>
      </c>
      <c r="L29" s="124">
        <f t="shared" si="6"/>
        <v>22.854485444291523</v>
      </c>
      <c r="M29" s="124">
        <f>'ВЛ-35 кВ'!B31+'ВЛ-35 кВ'!L31</f>
        <v>24.714035528882533</v>
      </c>
      <c r="N29" s="125">
        <f t="shared" si="7"/>
        <v>270.07769742229056</v>
      </c>
      <c r="O29" s="126">
        <f t="shared" si="8"/>
        <v>1155.52</v>
      </c>
      <c r="P29" s="127">
        <v>2721.6</v>
      </c>
      <c r="Q29" s="126">
        <f t="shared" si="9"/>
        <v>518.70289999999977</v>
      </c>
      <c r="R29" s="127">
        <v>1121.4000000000001</v>
      </c>
      <c r="S29" s="128">
        <f t="shared" si="1"/>
        <v>1.200110101844206</v>
      </c>
      <c r="T29" s="126">
        <f t="shared" si="10"/>
        <v>10064.171499999999</v>
      </c>
      <c r="U29" s="127">
        <v>21.8</v>
      </c>
    </row>
    <row r="30" spans="1:21" x14ac:dyDescent="0.2">
      <c r="A30" s="1">
        <v>0.95833333333333304</v>
      </c>
      <c r="B30" s="56">
        <f t="shared" si="2"/>
        <v>21.093563363018351</v>
      </c>
      <c r="C30" s="56">
        <f>'ВЛ-35 кВ'!G32</f>
        <v>14.349088240100688</v>
      </c>
      <c r="D30" s="57">
        <f t="shared" si="3"/>
        <v>299.62999646719595</v>
      </c>
      <c r="E30" s="65">
        <f t="shared" si="4"/>
        <v>884.47070000000019</v>
      </c>
      <c r="F30" s="50">
        <v>2838.6</v>
      </c>
      <c r="G30" s="65">
        <f t="shared" si="4"/>
        <v>428.18170000000003</v>
      </c>
      <c r="H30" s="50">
        <v>1614.6000000000001</v>
      </c>
      <c r="I30" s="62">
        <f t="shared" si="0"/>
        <v>1.5678502614918799</v>
      </c>
      <c r="J30" s="65">
        <f t="shared" si="5"/>
        <v>10153.037000000002</v>
      </c>
      <c r="K30" s="50">
        <v>28.48</v>
      </c>
      <c r="L30" s="56">
        <f t="shared" si="6"/>
        <v>20.741790813910228</v>
      </c>
      <c r="M30" s="56">
        <f>'ВЛ-35 кВ'!B32+'ВЛ-35 кВ'!L32</f>
        <v>21.576589905295222</v>
      </c>
      <c r="N30" s="57">
        <f t="shared" si="7"/>
        <v>250.18790827795323</v>
      </c>
      <c r="O30" s="65">
        <f t="shared" si="8"/>
        <v>1155.6594</v>
      </c>
      <c r="P30" s="50">
        <v>2509.2000000000003</v>
      </c>
      <c r="Q30" s="65">
        <f t="shared" si="9"/>
        <v>518.76219999999978</v>
      </c>
      <c r="R30" s="50">
        <v>1067.4000000000001</v>
      </c>
      <c r="S30" s="62">
        <f t="shared" si="1"/>
        <v>1.1846958436553812</v>
      </c>
      <c r="T30" s="65">
        <f t="shared" si="10"/>
        <v>10064.440499999999</v>
      </c>
      <c r="U30" s="50">
        <v>21.52</v>
      </c>
    </row>
    <row r="31" spans="1:21" ht="13.5" thickBot="1" x14ac:dyDescent="0.25">
      <c r="A31" s="2">
        <v>0.999999999999999</v>
      </c>
      <c r="B31" s="113">
        <f t="shared" si="2"/>
        <v>19.804635759468553</v>
      </c>
      <c r="C31" s="113">
        <f>'ВЛ-35 кВ'!G33</f>
        <v>12.365572130667783</v>
      </c>
      <c r="D31" s="114">
        <f t="shared" si="3"/>
        <v>287.90859641886379</v>
      </c>
      <c r="E31" s="115">
        <f t="shared" si="4"/>
        <v>884.61890000000017</v>
      </c>
      <c r="F31" s="116">
        <v>2667.6</v>
      </c>
      <c r="G31" s="115">
        <f t="shared" si="4"/>
        <v>428.27350000000001</v>
      </c>
      <c r="H31" s="116">
        <v>1652.4</v>
      </c>
      <c r="I31" s="117">
        <f t="shared" si="0"/>
        <v>1.5546380401871733</v>
      </c>
      <c r="J31" s="115">
        <f t="shared" si="5"/>
        <v>10153.390000000001</v>
      </c>
      <c r="K31" s="116">
        <v>28.240000000000002</v>
      </c>
      <c r="L31" s="113">
        <f t="shared" si="6"/>
        <v>18.399765904402425</v>
      </c>
      <c r="M31" s="113">
        <f>'ВЛ-35 кВ'!B33+'ВЛ-35 кВ'!L33</f>
        <v>19.091200435535679</v>
      </c>
      <c r="N31" s="114">
        <f t="shared" si="7"/>
        <v>222.23064486883985</v>
      </c>
      <c r="O31" s="115">
        <f t="shared" si="8"/>
        <v>1155.7818</v>
      </c>
      <c r="P31" s="116">
        <v>2203.2000000000003</v>
      </c>
      <c r="Q31" s="115">
        <f t="shared" si="9"/>
        <v>518.81809999999973</v>
      </c>
      <c r="R31" s="116">
        <v>1006.2</v>
      </c>
      <c r="S31" s="117">
        <f t="shared" si="1"/>
        <v>1.1164327002477292</v>
      </c>
      <c r="T31" s="115">
        <f t="shared" si="10"/>
        <v>10064.694</v>
      </c>
      <c r="U31" s="116">
        <v>20.28</v>
      </c>
    </row>
    <row r="32" spans="1:21" ht="13.5" thickBot="1" x14ac:dyDescent="0.25">
      <c r="A32" s="5" t="s">
        <v>3</v>
      </c>
      <c r="B32" s="118"/>
      <c r="C32" s="119"/>
      <c r="D32" s="119"/>
      <c r="E32" s="120"/>
      <c r="F32" s="122">
        <f>SUM(F8:F31)</f>
        <v>75202.200000000026</v>
      </c>
      <c r="G32" s="120"/>
      <c r="H32" s="122">
        <f>SUM(H8:H31)</f>
        <v>40238.999999999993</v>
      </c>
      <c r="I32" s="118"/>
      <c r="J32" s="120"/>
      <c r="K32" s="122">
        <f>SUM(K8:K31)</f>
        <v>692.24000000000024</v>
      </c>
      <c r="L32" s="118"/>
      <c r="M32" s="119"/>
      <c r="N32" s="119"/>
      <c r="O32" s="120"/>
      <c r="P32" s="122">
        <f>SUM(P8:P31)</f>
        <v>72158.399999999994</v>
      </c>
      <c r="Q32" s="121"/>
      <c r="R32" s="122">
        <f>SUM(R8:R31)</f>
        <v>29341.8</v>
      </c>
      <c r="S32" s="118"/>
      <c r="T32" s="120"/>
      <c r="U32" s="122">
        <f>SUM(U8:U31)</f>
        <v>510.48</v>
      </c>
    </row>
    <row r="33" spans="1:21" ht="13.5" thickBot="1" x14ac:dyDescent="0.25"/>
    <row r="34" spans="1:21" ht="26.25" thickBot="1" x14ac:dyDescent="0.25">
      <c r="A34" s="106" t="s">
        <v>60</v>
      </c>
      <c r="B34" s="107">
        <f>MAX(B7:B31)</f>
        <v>26.151792843286458</v>
      </c>
      <c r="C34" s="107">
        <f>MAX(C7:C31)</f>
        <v>17.604874499254983</v>
      </c>
      <c r="D34" s="107">
        <f>MAX(D7:D31)</f>
        <v>402.97725085815887</v>
      </c>
      <c r="E34" s="110"/>
      <c r="F34" s="110"/>
      <c r="G34" s="110"/>
      <c r="H34" s="110"/>
      <c r="I34" s="111"/>
      <c r="J34" s="110"/>
      <c r="K34" s="110"/>
      <c r="L34" s="107">
        <f>MAX(L7:L31)</f>
        <v>30.308705211935269</v>
      </c>
      <c r="M34" s="107">
        <f>MAX(M7:M31)</f>
        <v>31.388700764382321</v>
      </c>
      <c r="N34" s="107">
        <f>MAX(N7:N31)</f>
        <v>381.47118095439208</v>
      </c>
      <c r="O34" s="110"/>
      <c r="P34" s="110"/>
      <c r="Q34" s="110"/>
      <c r="R34" s="110"/>
      <c r="S34" s="110"/>
      <c r="T34" s="110"/>
      <c r="U34" s="110"/>
    </row>
    <row r="35" spans="1:21" ht="26.25" thickBot="1" x14ac:dyDescent="0.25">
      <c r="A35" s="108" t="s">
        <v>61</v>
      </c>
      <c r="B35" s="109">
        <f>MIN(B7:B31)</f>
        <v>17.425156314236713</v>
      </c>
      <c r="C35" s="109">
        <f t="shared" ref="C35:D35" si="11">MIN(C7:C31)</f>
        <v>10.555430664310741</v>
      </c>
      <c r="D35" s="109">
        <f t="shared" si="11"/>
        <v>254.49414321557174</v>
      </c>
      <c r="E35" s="112"/>
      <c r="F35" s="112"/>
      <c r="G35" s="112"/>
      <c r="H35" s="112"/>
      <c r="I35" s="112"/>
      <c r="J35" s="112"/>
      <c r="K35" s="112"/>
      <c r="L35" s="109">
        <f t="shared" ref="L35:N35" si="12">MIN(L7:L31)</f>
        <v>16.973352487067743</v>
      </c>
      <c r="M35" s="109">
        <f t="shared" si="12"/>
        <v>16.260615044239376</v>
      </c>
      <c r="N35" s="109">
        <f t="shared" si="12"/>
        <v>212.15266202807098</v>
      </c>
      <c r="O35" s="112"/>
      <c r="P35" s="112"/>
      <c r="Q35" s="112"/>
      <c r="R35" s="112"/>
      <c r="S35" s="112"/>
      <c r="T35" s="112"/>
      <c r="U35" s="112"/>
    </row>
    <row r="37" spans="1:21" x14ac:dyDescent="0.2">
      <c r="A37" s="17" t="s">
        <v>15</v>
      </c>
      <c r="B37" s="17"/>
      <c r="C37" t="s">
        <v>59</v>
      </c>
      <c r="D37" s="17"/>
    </row>
    <row r="38" spans="1:21" x14ac:dyDescent="0.2">
      <c r="A38" s="17" t="s">
        <v>16</v>
      </c>
      <c r="B38" s="17"/>
      <c r="C38" t="s">
        <v>21</v>
      </c>
      <c r="D38" s="17"/>
    </row>
  </sheetData>
  <mergeCells count="20">
    <mergeCell ref="A1:U1"/>
    <mergeCell ref="E4:F4"/>
    <mergeCell ref="G4:H4"/>
    <mergeCell ref="A3:A5"/>
    <mergeCell ref="O4:P4"/>
    <mergeCell ref="B3:B5"/>
    <mergeCell ref="E3:H3"/>
    <mergeCell ref="D3:D5"/>
    <mergeCell ref="C3:C5"/>
    <mergeCell ref="I4:I5"/>
    <mergeCell ref="I3:K3"/>
    <mergeCell ref="Q4:R4"/>
    <mergeCell ref="O3:R3"/>
    <mergeCell ref="N3:N5"/>
    <mergeCell ref="J4:K4"/>
    <mergeCell ref="S3:U3"/>
    <mergeCell ref="M3:M5"/>
    <mergeCell ref="L3:L5"/>
    <mergeCell ref="T4:U4"/>
    <mergeCell ref="S4:S5"/>
  </mergeCells>
  <phoneticPr fontId="0" type="noConversion"/>
  <printOptions horizontalCentered="1"/>
  <pageMargins left="0.39370078740157483" right="0" top="0.78740157480314965" bottom="0.39370078740157483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zoomScale="90" workbookViewId="0">
      <selection activeCell="R14" sqref="R14"/>
    </sheetView>
  </sheetViews>
  <sheetFormatPr defaultRowHeight="12.75" x14ac:dyDescent="0.2"/>
  <cols>
    <col min="1" max="1" width="7.7109375" style="29" customWidth="1"/>
    <col min="2" max="2" width="6.7109375" customWidth="1"/>
    <col min="3" max="3" width="10.7109375" customWidth="1"/>
    <col min="4" max="4" width="9.7109375" customWidth="1"/>
    <col min="5" max="5" width="10.7109375" customWidth="1"/>
    <col min="6" max="6" width="9.7109375" customWidth="1"/>
    <col min="7" max="7" width="6.7109375" customWidth="1"/>
    <col min="8" max="8" width="10.7109375" customWidth="1"/>
    <col min="9" max="9" width="9.7109375" customWidth="1"/>
    <col min="10" max="10" width="10.7109375" customWidth="1"/>
    <col min="11" max="11" width="9.7109375" customWidth="1"/>
    <col min="12" max="12" width="6.7109375" customWidth="1"/>
    <col min="13" max="13" width="10.7109375" customWidth="1"/>
    <col min="14" max="14" width="9.7109375" customWidth="1"/>
    <col min="15" max="15" width="10.7109375" customWidth="1"/>
    <col min="16" max="16" width="9.7109375" customWidth="1"/>
  </cols>
  <sheetData>
    <row r="1" spans="1:16" ht="62.25" customHeight="1" x14ac:dyDescent="0.2">
      <c r="A1" s="163" t="s">
        <v>63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6" ht="15" customHeight="1" thickBot="1" x14ac:dyDescent="0.25">
      <c r="A2" s="20"/>
      <c r="B2" s="20"/>
      <c r="C2" s="20"/>
      <c r="D2" s="20"/>
      <c r="E2" s="20"/>
      <c r="F2" s="20"/>
    </row>
    <row r="3" spans="1:16" ht="15" customHeight="1" thickBot="1" x14ac:dyDescent="0.25">
      <c r="A3" s="162" t="s">
        <v>48</v>
      </c>
      <c r="B3" s="162"/>
      <c r="C3" s="162"/>
      <c r="D3" s="162"/>
      <c r="E3" s="162"/>
      <c r="F3" s="162"/>
      <c r="G3" s="171" t="s">
        <v>53</v>
      </c>
      <c r="H3" s="171"/>
      <c r="I3" s="171"/>
      <c r="J3" s="171"/>
      <c r="K3" s="171"/>
      <c r="L3" s="171" t="s">
        <v>54</v>
      </c>
      <c r="M3" s="171"/>
      <c r="N3" s="171"/>
      <c r="O3" s="171"/>
      <c r="P3" s="171"/>
    </row>
    <row r="4" spans="1:16" ht="15.95" customHeight="1" thickBot="1" x14ac:dyDescent="0.25">
      <c r="A4" s="169" t="s">
        <v>0</v>
      </c>
      <c r="B4" s="169" t="s">
        <v>45</v>
      </c>
      <c r="C4" s="166" t="s">
        <v>46</v>
      </c>
      <c r="D4" s="167"/>
      <c r="E4" s="167"/>
      <c r="F4" s="168"/>
      <c r="G4" s="169" t="s">
        <v>45</v>
      </c>
      <c r="H4" s="166" t="s">
        <v>46</v>
      </c>
      <c r="I4" s="167"/>
      <c r="J4" s="167"/>
      <c r="K4" s="168"/>
      <c r="L4" s="169" t="s">
        <v>45</v>
      </c>
      <c r="M4" s="166" t="s">
        <v>46</v>
      </c>
      <c r="N4" s="167"/>
      <c r="O4" s="167"/>
      <c r="P4" s="168"/>
    </row>
    <row r="5" spans="1:16" ht="15.95" customHeight="1" thickBot="1" x14ac:dyDescent="0.25">
      <c r="A5" s="169"/>
      <c r="B5" s="169"/>
      <c r="C5" s="146" t="s">
        <v>8</v>
      </c>
      <c r="D5" s="148"/>
      <c r="E5" s="146" t="s">
        <v>9</v>
      </c>
      <c r="F5" s="148"/>
      <c r="G5" s="169"/>
      <c r="H5" s="146" t="s">
        <v>8</v>
      </c>
      <c r="I5" s="148"/>
      <c r="J5" s="146" t="s">
        <v>9</v>
      </c>
      <c r="K5" s="148"/>
      <c r="L5" s="169"/>
      <c r="M5" s="146" t="s">
        <v>8</v>
      </c>
      <c r="N5" s="148"/>
      <c r="O5" s="146" t="s">
        <v>9</v>
      </c>
      <c r="P5" s="148"/>
    </row>
    <row r="6" spans="1:16" ht="15.95" customHeight="1" thickBot="1" x14ac:dyDescent="0.25">
      <c r="A6" s="169"/>
      <c r="B6" s="169"/>
      <c r="C6" s="164" t="s">
        <v>47</v>
      </c>
      <c r="D6" s="165"/>
      <c r="E6" s="164" t="s">
        <v>47</v>
      </c>
      <c r="F6" s="165"/>
      <c r="G6" s="169"/>
      <c r="H6" s="164" t="s">
        <v>47</v>
      </c>
      <c r="I6" s="165"/>
      <c r="J6" s="164" t="s">
        <v>47</v>
      </c>
      <c r="K6" s="165"/>
      <c r="L6" s="169"/>
      <c r="M6" s="164" t="s">
        <v>47</v>
      </c>
      <c r="N6" s="165"/>
      <c r="O6" s="164" t="s">
        <v>47</v>
      </c>
      <c r="P6" s="165"/>
    </row>
    <row r="7" spans="1:16" ht="14.1" customHeight="1" thickBot="1" x14ac:dyDescent="0.25">
      <c r="A7" s="170"/>
      <c r="B7" s="170"/>
      <c r="C7" s="8" t="s">
        <v>4</v>
      </c>
      <c r="D7" s="7">
        <v>21000</v>
      </c>
      <c r="E7" s="8" t="s">
        <v>4</v>
      </c>
      <c r="F7" s="7">
        <v>21000</v>
      </c>
      <c r="G7" s="170"/>
      <c r="H7" s="8" t="s">
        <v>4</v>
      </c>
      <c r="I7" s="7">
        <v>21000</v>
      </c>
      <c r="J7" s="8" t="s">
        <v>4</v>
      </c>
      <c r="K7" s="7">
        <v>21000</v>
      </c>
      <c r="L7" s="170"/>
      <c r="M7" s="8" t="s">
        <v>4</v>
      </c>
      <c r="N7" s="7">
        <v>21000</v>
      </c>
      <c r="O7" s="8" t="s">
        <v>4</v>
      </c>
      <c r="P7" s="7">
        <v>21000</v>
      </c>
    </row>
    <row r="8" spans="1:16" ht="26.1" customHeight="1" thickBot="1" x14ac:dyDescent="0.25">
      <c r="A8" s="7" t="s">
        <v>11</v>
      </c>
      <c r="B8" s="7" t="s">
        <v>1</v>
      </c>
      <c r="C8" s="24" t="s">
        <v>6</v>
      </c>
      <c r="D8" s="25" t="s">
        <v>5</v>
      </c>
      <c r="E8" s="24" t="s">
        <v>6</v>
      </c>
      <c r="F8" s="25" t="s">
        <v>5</v>
      </c>
      <c r="G8" s="7" t="s">
        <v>1</v>
      </c>
      <c r="H8" s="24" t="s">
        <v>6</v>
      </c>
      <c r="I8" s="25" t="s">
        <v>5</v>
      </c>
      <c r="J8" s="24" t="s">
        <v>6</v>
      </c>
      <c r="K8" s="25" t="s">
        <v>5</v>
      </c>
      <c r="L8" s="7" t="s">
        <v>1</v>
      </c>
      <c r="M8" s="24" t="s">
        <v>6</v>
      </c>
      <c r="N8" s="25" t="s">
        <v>5</v>
      </c>
      <c r="O8" s="24" t="s">
        <v>6</v>
      </c>
      <c r="P8" s="25" t="s">
        <v>5</v>
      </c>
    </row>
    <row r="9" spans="1:16" ht="14.1" customHeight="1" x14ac:dyDescent="0.2">
      <c r="A9" s="26">
        <v>0</v>
      </c>
      <c r="B9" s="83"/>
      <c r="C9" s="64">
        <v>144.07599999999999</v>
      </c>
      <c r="D9" s="49" t="s">
        <v>10</v>
      </c>
      <c r="E9" s="64">
        <v>57.901000000000003</v>
      </c>
      <c r="F9" s="49" t="s">
        <v>10</v>
      </c>
      <c r="G9" s="87"/>
      <c r="H9" s="64">
        <v>180.43790000000001</v>
      </c>
      <c r="I9" s="49" t="s">
        <v>10</v>
      </c>
      <c r="J9" s="64">
        <v>60.118200000000002</v>
      </c>
      <c r="K9" s="49" t="s">
        <v>10</v>
      </c>
      <c r="L9" s="87"/>
      <c r="M9" s="64">
        <v>189.09299999999999</v>
      </c>
      <c r="N9" s="49" t="s">
        <v>10</v>
      </c>
      <c r="O9" s="64">
        <v>113.21899999999999</v>
      </c>
      <c r="P9" s="49" t="s">
        <v>10</v>
      </c>
    </row>
    <row r="10" spans="1:16" ht="14.1" customHeight="1" x14ac:dyDescent="0.2">
      <c r="A10" s="1">
        <v>4.1666666666666664E-2</v>
      </c>
      <c r="B10" s="83">
        <f>(D10^2+F10^2)^0.5/37.5/1.73</f>
        <v>8.6097352949462227</v>
      </c>
      <c r="C10" s="65">
        <f>C9+D10/D$7</f>
        <v>144.1011</v>
      </c>
      <c r="D10" s="60">
        <v>527.1</v>
      </c>
      <c r="E10" s="65">
        <f>E9+F10/F$7</f>
        <v>57.909800000000004</v>
      </c>
      <c r="F10" s="50">
        <v>184.8</v>
      </c>
      <c r="G10" s="83">
        <f>(I10^2+K10^2)^0.5/37.5/1.73</f>
        <v>11.399965708265125</v>
      </c>
      <c r="H10" s="65">
        <f>H9+I10/I$7</f>
        <v>180.4709</v>
      </c>
      <c r="I10" s="60">
        <v>693</v>
      </c>
      <c r="J10" s="65">
        <f>J9+K10/K$7</f>
        <v>60.130500000000005</v>
      </c>
      <c r="K10" s="50">
        <v>258.3</v>
      </c>
      <c r="L10" s="83">
        <f>(N10^2+P10^2)^0.5/37.5/1.73</f>
        <v>9.163895761761303</v>
      </c>
      <c r="M10" s="65">
        <f>M9+N10/N$7</f>
        <v>189.1146</v>
      </c>
      <c r="N10" s="60">
        <v>453.6</v>
      </c>
      <c r="O10" s="65">
        <f>O9+P10/P$7</f>
        <v>113.23729999999999</v>
      </c>
      <c r="P10" s="50">
        <v>384.3</v>
      </c>
    </row>
    <row r="11" spans="1:16" ht="14.1" customHeight="1" x14ac:dyDescent="0.2">
      <c r="A11" s="1">
        <v>8.3333333333333301E-2</v>
      </c>
      <c r="B11" s="83">
        <f t="shared" ref="B11:B33" si="0">(D11^2+F11^2)^0.5/37.5/1.73</f>
        <v>8.3084883492408181</v>
      </c>
      <c r="C11" s="65">
        <f t="shared" ref="C11:E33" si="1">C10+D11/D$7</f>
        <v>144.1251</v>
      </c>
      <c r="D11" s="50">
        <v>504</v>
      </c>
      <c r="E11" s="65">
        <f t="shared" si="1"/>
        <v>57.918900000000001</v>
      </c>
      <c r="F11" s="50">
        <v>191.1</v>
      </c>
      <c r="G11" s="83">
        <f t="shared" ref="G11:G33" si="2">(I11^2+K11^2)^0.5/37.5/1.73</f>
        <v>10.958121905592133</v>
      </c>
      <c r="H11" s="65">
        <f t="shared" ref="H11:H33" si="3">H10+I11/I$7</f>
        <v>180.50239999999999</v>
      </c>
      <c r="I11" s="50">
        <v>661.5</v>
      </c>
      <c r="J11" s="65">
        <f t="shared" ref="J11:J33" si="4">J10+K11/K$7</f>
        <v>60.142900000000004</v>
      </c>
      <c r="K11" s="50">
        <v>260.39999999999998</v>
      </c>
      <c r="L11" s="83">
        <f t="shared" ref="L11:L33" si="5">(N11^2+P11^2)^0.5/37.5/1.73</f>
        <v>8.6306424775521933</v>
      </c>
      <c r="M11" s="65">
        <f t="shared" ref="M11:M33" si="6">M10+N11/N$7</f>
        <v>189.13380000000001</v>
      </c>
      <c r="N11" s="50">
        <v>403.2</v>
      </c>
      <c r="O11" s="65">
        <f t="shared" ref="O11:O33" si="7">O10+P11/P$7</f>
        <v>113.25579999999999</v>
      </c>
      <c r="P11" s="50">
        <v>388.5</v>
      </c>
    </row>
    <row r="12" spans="1:16" ht="14.1" customHeight="1" x14ac:dyDescent="0.2">
      <c r="A12" s="1">
        <v>0.125</v>
      </c>
      <c r="B12" s="83">
        <f t="shared" si="0"/>
        <v>8.4903711236691564</v>
      </c>
      <c r="C12" s="65">
        <f t="shared" si="1"/>
        <v>144.1497</v>
      </c>
      <c r="D12" s="50">
        <v>516.6</v>
      </c>
      <c r="E12" s="65">
        <f t="shared" si="1"/>
        <v>57.927999999999997</v>
      </c>
      <c r="F12" s="50">
        <v>191.1</v>
      </c>
      <c r="G12" s="83">
        <f t="shared" si="2"/>
        <v>10.555430664310741</v>
      </c>
      <c r="H12" s="65">
        <f t="shared" si="3"/>
        <v>180.5326</v>
      </c>
      <c r="I12" s="50">
        <v>634.20000000000005</v>
      </c>
      <c r="J12" s="65">
        <f t="shared" si="4"/>
        <v>60.155200000000008</v>
      </c>
      <c r="K12" s="50">
        <v>258.3</v>
      </c>
      <c r="L12" s="83">
        <f t="shared" si="5"/>
        <v>7.9195959492893317</v>
      </c>
      <c r="M12" s="65">
        <f t="shared" si="6"/>
        <v>189.15110000000001</v>
      </c>
      <c r="N12" s="50">
        <v>363.3</v>
      </c>
      <c r="O12" s="65">
        <f t="shared" si="7"/>
        <v>113.2731</v>
      </c>
      <c r="P12" s="50">
        <v>363.3</v>
      </c>
    </row>
    <row r="13" spans="1:16" s="129" customFormat="1" ht="14.1" customHeight="1" x14ac:dyDescent="0.2">
      <c r="A13" s="41">
        <v>0.16666666666666699</v>
      </c>
      <c r="B13" s="84">
        <f t="shared" si="0"/>
        <v>8.2951095387592915</v>
      </c>
      <c r="C13" s="66">
        <f t="shared" si="1"/>
        <v>144.17349999999999</v>
      </c>
      <c r="D13" s="51">
        <v>499.8</v>
      </c>
      <c r="E13" s="66">
        <f t="shared" si="1"/>
        <v>57.9375</v>
      </c>
      <c r="F13" s="51">
        <v>199.5</v>
      </c>
      <c r="G13" s="84">
        <f t="shared" si="2"/>
        <v>10.682129970109864</v>
      </c>
      <c r="H13" s="66">
        <f t="shared" si="3"/>
        <v>180.56309999999999</v>
      </c>
      <c r="I13" s="51">
        <v>640.5</v>
      </c>
      <c r="J13" s="66">
        <f t="shared" si="4"/>
        <v>60.167800000000007</v>
      </c>
      <c r="K13" s="51">
        <v>264.60000000000002</v>
      </c>
      <c r="L13" s="84">
        <f t="shared" si="5"/>
        <v>7.9655055054800856</v>
      </c>
      <c r="M13" s="66">
        <f t="shared" si="6"/>
        <v>189.16860000000003</v>
      </c>
      <c r="N13" s="51">
        <v>367.5</v>
      </c>
      <c r="O13" s="66">
        <f t="shared" si="7"/>
        <v>113.29040000000001</v>
      </c>
      <c r="P13" s="51">
        <v>363.3</v>
      </c>
    </row>
    <row r="14" spans="1:16" ht="14.1" customHeight="1" x14ac:dyDescent="0.2">
      <c r="A14" s="1">
        <v>0.20833333333333301</v>
      </c>
      <c r="B14" s="83">
        <f t="shared" si="0"/>
        <v>8.5361569108729114</v>
      </c>
      <c r="C14" s="65">
        <f t="shared" si="1"/>
        <v>144.19809999999998</v>
      </c>
      <c r="D14" s="50">
        <v>516.6</v>
      </c>
      <c r="E14" s="65">
        <f t="shared" si="1"/>
        <v>57.947000000000003</v>
      </c>
      <c r="F14" s="50">
        <v>199.5</v>
      </c>
      <c r="G14" s="83">
        <f t="shared" si="2"/>
        <v>10.699771653410638</v>
      </c>
      <c r="H14" s="65">
        <f t="shared" si="3"/>
        <v>180.59369999999998</v>
      </c>
      <c r="I14" s="50">
        <v>642.6</v>
      </c>
      <c r="J14" s="65">
        <f t="shared" si="4"/>
        <v>60.18030000000001</v>
      </c>
      <c r="K14" s="50">
        <v>262.5</v>
      </c>
      <c r="L14" s="83">
        <f t="shared" si="5"/>
        <v>7.7856272180938593</v>
      </c>
      <c r="M14" s="65">
        <f t="shared" si="6"/>
        <v>189.18510000000003</v>
      </c>
      <c r="N14" s="50">
        <v>346.5</v>
      </c>
      <c r="O14" s="65">
        <f t="shared" si="7"/>
        <v>113.3079</v>
      </c>
      <c r="P14" s="50">
        <v>367.5</v>
      </c>
    </row>
    <row r="15" spans="1:16" ht="14.1" customHeight="1" x14ac:dyDescent="0.2">
      <c r="A15" s="1">
        <v>0.25</v>
      </c>
      <c r="B15" s="83">
        <f t="shared" si="0"/>
        <v>8.8165763826951657</v>
      </c>
      <c r="C15" s="65">
        <f t="shared" si="1"/>
        <v>144.22369999999998</v>
      </c>
      <c r="D15" s="50">
        <v>537.6</v>
      </c>
      <c r="E15" s="65">
        <f t="shared" si="1"/>
        <v>57.956300000000006</v>
      </c>
      <c r="F15" s="50">
        <v>195.3</v>
      </c>
      <c r="G15" s="83">
        <f t="shared" si="2"/>
        <v>11.090473179369315</v>
      </c>
      <c r="H15" s="65">
        <f t="shared" si="3"/>
        <v>180.62559999999999</v>
      </c>
      <c r="I15" s="50">
        <v>669.9</v>
      </c>
      <c r="J15" s="65">
        <f t="shared" si="4"/>
        <v>60.192800000000013</v>
      </c>
      <c r="K15" s="50">
        <v>262.5</v>
      </c>
      <c r="L15" s="83">
        <f t="shared" si="5"/>
        <v>7.5276646826351303</v>
      </c>
      <c r="M15" s="65">
        <f t="shared" si="6"/>
        <v>189.20030000000003</v>
      </c>
      <c r="N15" s="50">
        <v>319.2</v>
      </c>
      <c r="O15" s="65">
        <f t="shared" si="7"/>
        <v>113.32550000000001</v>
      </c>
      <c r="P15" s="50">
        <v>369.6</v>
      </c>
    </row>
    <row r="16" spans="1:16" ht="14.1" customHeight="1" x14ac:dyDescent="0.2">
      <c r="A16" s="1">
        <v>0.29166666666666702</v>
      </c>
      <c r="B16" s="83">
        <f t="shared" si="0"/>
        <v>10.005244907416769</v>
      </c>
      <c r="C16" s="65">
        <f t="shared" si="1"/>
        <v>144.25329999999997</v>
      </c>
      <c r="D16" s="50">
        <v>621.6</v>
      </c>
      <c r="E16" s="65">
        <f t="shared" si="1"/>
        <v>57.965200000000003</v>
      </c>
      <c r="F16" s="50">
        <v>186.9</v>
      </c>
      <c r="G16" s="83">
        <f t="shared" si="2"/>
        <v>13.924719920061232</v>
      </c>
      <c r="H16" s="65">
        <f t="shared" si="3"/>
        <v>180.66669999999999</v>
      </c>
      <c r="I16" s="50">
        <v>863.1</v>
      </c>
      <c r="J16" s="65">
        <f t="shared" si="4"/>
        <v>60.205500000000015</v>
      </c>
      <c r="K16" s="50">
        <v>266.7</v>
      </c>
      <c r="L16" s="83">
        <f t="shared" si="5"/>
        <v>10.524015326544214</v>
      </c>
      <c r="M16" s="65">
        <f t="shared" si="6"/>
        <v>189.22770000000003</v>
      </c>
      <c r="N16" s="50">
        <v>575.4</v>
      </c>
      <c r="O16" s="65">
        <f t="shared" si="7"/>
        <v>113.343</v>
      </c>
      <c r="P16" s="50">
        <v>367.5</v>
      </c>
    </row>
    <row r="17" spans="1:16" ht="14.1" customHeight="1" x14ac:dyDescent="0.2">
      <c r="A17" s="1">
        <v>0.33333333333333298</v>
      </c>
      <c r="B17" s="83">
        <f t="shared" si="0"/>
        <v>10.666816910076015</v>
      </c>
      <c r="C17" s="65">
        <f t="shared" si="1"/>
        <v>144.28499999999997</v>
      </c>
      <c r="D17" s="50">
        <v>665.7</v>
      </c>
      <c r="E17" s="65">
        <f t="shared" si="1"/>
        <v>57.974200000000003</v>
      </c>
      <c r="F17" s="50">
        <v>189</v>
      </c>
      <c r="G17" s="83">
        <f t="shared" si="2"/>
        <v>14.659724638591765</v>
      </c>
      <c r="H17" s="65">
        <f t="shared" si="3"/>
        <v>180.71019999999999</v>
      </c>
      <c r="I17" s="50">
        <v>913.5</v>
      </c>
      <c r="J17" s="65">
        <f t="shared" si="4"/>
        <v>60.218100000000014</v>
      </c>
      <c r="K17" s="50">
        <v>264.60000000000002</v>
      </c>
      <c r="L17" s="83">
        <f t="shared" si="5"/>
        <v>13.390557368149031</v>
      </c>
      <c r="M17" s="65">
        <f t="shared" si="6"/>
        <v>189.26380000000003</v>
      </c>
      <c r="N17" s="50">
        <v>758.1</v>
      </c>
      <c r="O17" s="65">
        <f t="shared" si="7"/>
        <v>113.36320000000001</v>
      </c>
      <c r="P17" s="50">
        <v>424.2</v>
      </c>
    </row>
    <row r="18" spans="1:16" ht="14.1" customHeight="1" x14ac:dyDescent="0.2">
      <c r="A18" s="41">
        <v>0.375</v>
      </c>
      <c r="B18" s="84">
        <f t="shared" si="0"/>
        <v>12.542047293633813</v>
      </c>
      <c r="C18" s="66">
        <f t="shared" si="1"/>
        <v>144.32149999999996</v>
      </c>
      <c r="D18" s="51">
        <v>766.5</v>
      </c>
      <c r="E18" s="66">
        <f t="shared" si="1"/>
        <v>57.987200000000001</v>
      </c>
      <c r="F18" s="51">
        <v>273</v>
      </c>
      <c r="G18" s="84">
        <f t="shared" si="2"/>
        <v>13.21030785483693</v>
      </c>
      <c r="H18" s="66">
        <f t="shared" si="3"/>
        <v>180.74949999999998</v>
      </c>
      <c r="I18" s="51">
        <v>825.30000000000007</v>
      </c>
      <c r="J18" s="66">
        <f t="shared" si="4"/>
        <v>60.229100000000017</v>
      </c>
      <c r="K18" s="51">
        <v>231</v>
      </c>
      <c r="L18" s="84">
        <f t="shared" si="5"/>
        <v>14.201885605307233</v>
      </c>
      <c r="M18" s="66">
        <f t="shared" si="6"/>
        <v>189.30110000000002</v>
      </c>
      <c r="N18" s="51">
        <v>783.30000000000007</v>
      </c>
      <c r="O18" s="66">
        <f t="shared" si="7"/>
        <v>113.38630000000001</v>
      </c>
      <c r="P18" s="51">
        <v>485.1</v>
      </c>
    </row>
    <row r="19" spans="1:16" s="129" customFormat="1" ht="14.1" customHeight="1" x14ac:dyDescent="0.2">
      <c r="A19" s="123">
        <v>0.41666666666666702</v>
      </c>
      <c r="B19" s="130">
        <f t="shared" si="0"/>
        <v>13.248127987956329</v>
      </c>
      <c r="C19" s="126">
        <f t="shared" si="1"/>
        <v>144.35949999999997</v>
      </c>
      <c r="D19" s="127">
        <v>798</v>
      </c>
      <c r="E19" s="126">
        <f t="shared" si="1"/>
        <v>58.002400000000002</v>
      </c>
      <c r="F19" s="127">
        <v>319.2</v>
      </c>
      <c r="G19" s="130">
        <f t="shared" si="2"/>
        <v>12.052099360732511</v>
      </c>
      <c r="H19" s="126">
        <f t="shared" si="3"/>
        <v>180.78549999999998</v>
      </c>
      <c r="I19" s="127">
        <v>756</v>
      </c>
      <c r="J19" s="126">
        <f t="shared" si="4"/>
        <v>60.238600000000019</v>
      </c>
      <c r="K19" s="127">
        <v>199.5</v>
      </c>
      <c r="L19" s="130">
        <f t="shared" si="5"/>
        <v>14.070800958263536</v>
      </c>
      <c r="M19" s="126">
        <f t="shared" si="6"/>
        <v>189.33680000000001</v>
      </c>
      <c r="N19" s="127">
        <v>749.7</v>
      </c>
      <c r="O19" s="126">
        <f t="shared" si="7"/>
        <v>113.4111</v>
      </c>
      <c r="P19" s="127">
        <v>520.79999999999995</v>
      </c>
    </row>
    <row r="20" spans="1:16" ht="14.1" customHeight="1" x14ac:dyDescent="0.2">
      <c r="A20" s="1">
        <v>0.45833333333333298</v>
      </c>
      <c r="B20" s="83">
        <f t="shared" si="0"/>
        <v>12.589577328713107</v>
      </c>
      <c r="C20" s="65">
        <f t="shared" si="1"/>
        <v>144.39589999999995</v>
      </c>
      <c r="D20" s="50">
        <v>764.4</v>
      </c>
      <c r="E20" s="65">
        <f t="shared" si="1"/>
        <v>58.016100000000002</v>
      </c>
      <c r="F20" s="50">
        <v>287.7</v>
      </c>
      <c r="G20" s="83">
        <f t="shared" si="2"/>
        <v>11.824780202757669</v>
      </c>
      <c r="H20" s="65">
        <f t="shared" si="3"/>
        <v>180.82079999999999</v>
      </c>
      <c r="I20" s="50">
        <v>741.30000000000007</v>
      </c>
      <c r="J20" s="65">
        <f t="shared" si="4"/>
        <v>60.248000000000019</v>
      </c>
      <c r="K20" s="50">
        <v>197.4</v>
      </c>
      <c r="L20" s="83">
        <f t="shared" si="5"/>
        <v>13.556514787629222</v>
      </c>
      <c r="M20" s="65">
        <f t="shared" si="6"/>
        <v>189.3716</v>
      </c>
      <c r="N20" s="50">
        <v>730.80000000000007</v>
      </c>
      <c r="O20" s="65">
        <f t="shared" si="7"/>
        <v>113.43440000000001</v>
      </c>
      <c r="P20" s="50">
        <v>489.3</v>
      </c>
    </row>
    <row r="21" spans="1:16" ht="14.1" customHeight="1" x14ac:dyDescent="0.2">
      <c r="A21" s="1">
        <v>0.5</v>
      </c>
      <c r="B21" s="83">
        <f t="shared" si="0"/>
        <v>13.086627586117594</v>
      </c>
      <c r="C21" s="65">
        <f t="shared" si="1"/>
        <v>144.43359999999996</v>
      </c>
      <c r="D21" s="50">
        <v>791.7</v>
      </c>
      <c r="E21" s="65">
        <f t="shared" si="1"/>
        <v>58.030700000000003</v>
      </c>
      <c r="F21" s="50">
        <v>306.60000000000002</v>
      </c>
      <c r="G21" s="83">
        <f t="shared" si="2"/>
        <v>11.831512770711793</v>
      </c>
      <c r="H21" s="65">
        <f t="shared" si="3"/>
        <v>180.8562</v>
      </c>
      <c r="I21" s="50">
        <v>743.4</v>
      </c>
      <c r="J21" s="65">
        <f t="shared" si="4"/>
        <v>60.257100000000015</v>
      </c>
      <c r="K21" s="50">
        <v>191.1</v>
      </c>
      <c r="L21" s="83">
        <f t="shared" si="5"/>
        <v>13.182199433472363</v>
      </c>
      <c r="M21" s="65">
        <f t="shared" si="6"/>
        <v>189.40450000000001</v>
      </c>
      <c r="N21" s="50">
        <v>690.9</v>
      </c>
      <c r="O21" s="65">
        <f t="shared" si="7"/>
        <v>113.45840000000001</v>
      </c>
      <c r="P21" s="50">
        <v>504</v>
      </c>
    </row>
    <row r="22" spans="1:16" ht="14.1" customHeight="1" x14ac:dyDescent="0.2">
      <c r="A22" s="1">
        <v>0.54166666666666696</v>
      </c>
      <c r="B22" s="83">
        <f t="shared" si="0"/>
        <v>11.035871817457782</v>
      </c>
      <c r="C22" s="65">
        <f t="shared" si="1"/>
        <v>144.46639999999996</v>
      </c>
      <c r="D22" s="50">
        <v>688.80000000000007</v>
      </c>
      <c r="E22" s="65">
        <f t="shared" si="1"/>
        <v>58.040000000000006</v>
      </c>
      <c r="F22" s="50">
        <v>195.3</v>
      </c>
      <c r="G22" s="83">
        <f t="shared" si="2"/>
        <v>12.177338211036822</v>
      </c>
      <c r="H22" s="65">
        <f t="shared" si="3"/>
        <v>180.89259999999999</v>
      </c>
      <c r="I22" s="50">
        <v>764.4</v>
      </c>
      <c r="J22" s="65">
        <f t="shared" si="4"/>
        <v>60.266600000000018</v>
      </c>
      <c r="K22" s="50">
        <v>199.5</v>
      </c>
      <c r="L22" s="83">
        <f t="shared" si="5"/>
        <v>11.483120083156754</v>
      </c>
      <c r="M22" s="65">
        <f t="shared" si="6"/>
        <v>189.4342</v>
      </c>
      <c r="N22" s="50">
        <v>623.70000000000005</v>
      </c>
      <c r="O22" s="65">
        <f t="shared" si="7"/>
        <v>113.47780000000002</v>
      </c>
      <c r="P22" s="50">
        <v>407.40000000000003</v>
      </c>
    </row>
    <row r="23" spans="1:16" ht="14.1" customHeight="1" x14ac:dyDescent="0.2">
      <c r="A23" s="1">
        <v>0.58333333333333304</v>
      </c>
      <c r="B23" s="83">
        <f t="shared" si="0"/>
        <v>13.219386628459887</v>
      </c>
      <c r="C23" s="65">
        <f t="shared" si="1"/>
        <v>144.50409999999997</v>
      </c>
      <c r="D23" s="50">
        <v>791.7</v>
      </c>
      <c r="E23" s="65">
        <f t="shared" si="1"/>
        <v>58.055700000000009</v>
      </c>
      <c r="F23" s="50">
        <v>329.7</v>
      </c>
      <c r="G23" s="83">
        <f t="shared" si="2"/>
        <v>11.886249826839371</v>
      </c>
      <c r="H23" s="65">
        <f t="shared" si="3"/>
        <v>180.92819999999998</v>
      </c>
      <c r="I23" s="50">
        <v>747.6</v>
      </c>
      <c r="J23" s="65">
        <f t="shared" si="4"/>
        <v>60.275600000000018</v>
      </c>
      <c r="K23" s="50">
        <v>189</v>
      </c>
      <c r="L23" s="83">
        <f t="shared" si="5"/>
        <v>13.14235598866788</v>
      </c>
      <c r="M23" s="65">
        <f t="shared" si="6"/>
        <v>189.46680000000001</v>
      </c>
      <c r="N23" s="50">
        <v>684.6</v>
      </c>
      <c r="O23" s="65">
        <f t="shared" si="7"/>
        <v>113.50200000000001</v>
      </c>
      <c r="P23" s="50">
        <v>508.2</v>
      </c>
    </row>
    <row r="24" spans="1:16" ht="14.1" customHeight="1" x14ac:dyDescent="0.2">
      <c r="A24" s="1">
        <v>0.625</v>
      </c>
      <c r="B24" s="83">
        <f t="shared" si="0"/>
        <v>13.085866923048533</v>
      </c>
      <c r="C24" s="65">
        <f t="shared" si="1"/>
        <v>144.54159999999996</v>
      </c>
      <c r="D24" s="50">
        <v>787.5</v>
      </c>
      <c r="E24" s="65">
        <f t="shared" si="1"/>
        <v>58.070800000000006</v>
      </c>
      <c r="F24" s="50">
        <v>317.10000000000002</v>
      </c>
      <c r="G24" s="83">
        <f t="shared" si="2"/>
        <v>12.444253695249943</v>
      </c>
      <c r="H24" s="65">
        <f t="shared" si="3"/>
        <v>180.96539999999999</v>
      </c>
      <c r="I24" s="50">
        <v>781.2</v>
      </c>
      <c r="J24" s="65">
        <f t="shared" si="4"/>
        <v>60.285300000000021</v>
      </c>
      <c r="K24" s="50">
        <v>203.70000000000002</v>
      </c>
      <c r="L24" s="83">
        <f t="shared" si="5"/>
        <v>13.315422052360571</v>
      </c>
      <c r="M24" s="65">
        <f t="shared" si="6"/>
        <v>189.50069999999999</v>
      </c>
      <c r="N24" s="50">
        <v>711.9</v>
      </c>
      <c r="O24" s="65">
        <f t="shared" si="7"/>
        <v>113.52530000000002</v>
      </c>
      <c r="P24" s="50">
        <v>489.3</v>
      </c>
    </row>
    <row r="25" spans="1:16" ht="14.1" customHeight="1" x14ac:dyDescent="0.2">
      <c r="A25" s="1">
        <v>0.66666666666666696</v>
      </c>
      <c r="B25" s="83">
        <f t="shared" si="0"/>
        <v>14.835077762730766</v>
      </c>
      <c r="C25" s="65">
        <f t="shared" si="1"/>
        <v>144.58419999999995</v>
      </c>
      <c r="D25" s="50">
        <v>894.6</v>
      </c>
      <c r="E25" s="65">
        <f t="shared" si="1"/>
        <v>58.087700000000005</v>
      </c>
      <c r="F25" s="50">
        <v>354.90000000000003</v>
      </c>
      <c r="G25" s="83">
        <f t="shared" si="2"/>
        <v>14.380125949361135</v>
      </c>
      <c r="H25" s="65">
        <f t="shared" si="3"/>
        <v>181.00799999999998</v>
      </c>
      <c r="I25" s="50">
        <v>894.6</v>
      </c>
      <c r="J25" s="65">
        <f t="shared" si="4"/>
        <v>60.29790000000002</v>
      </c>
      <c r="K25" s="50">
        <v>264.60000000000002</v>
      </c>
      <c r="L25" s="83">
        <f t="shared" si="5"/>
        <v>14.238801337554898</v>
      </c>
      <c r="M25" s="65">
        <f t="shared" si="6"/>
        <v>189.53729999999999</v>
      </c>
      <c r="N25" s="50">
        <v>768.6</v>
      </c>
      <c r="O25" s="65">
        <f t="shared" si="7"/>
        <v>113.54970000000002</v>
      </c>
      <c r="P25" s="50">
        <v>512.4</v>
      </c>
    </row>
    <row r="26" spans="1:16" ht="14.1" customHeight="1" x14ac:dyDescent="0.2">
      <c r="A26" s="1">
        <v>0.70833333333333304</v>
      </c>
      <c r="B26" s="83">
        <f t="shared" si="0"/>
        <v>14.979310979678205</v>
      </c>
      <c r="C26" s="65">
        <f t="shared" si="1"/>
        <v>144.62719999999996</v>
      </c>
      <c r="D26" s="50">
        <v>903</v>
      </c>
      <c r="E26" s="65">
        <f t="shared" si="1"/>
        <v>58.104800000000004</v>
      </c>
      <c r="F26" s="52">
        <v>359.1</v>
      </c>
      <c r="G26" s="83">
        <f t="shared" si="2"/>
        <v>15.66986073328183</v>
      </c>
      <c r="H26" s="65">
        <f t="shared" si="3"/>
        <v>181.05439999999999</v>
      </c>
      <c r="I26" s="50">
        <v>974.4</v>
      </c>
      <c r="J26" s="65">
        <f t="shared" si="4"/>
        <v>60.311700000000023</v>
      </c>
      <c r="K26" s="50">
        <v>289.8</v>
      </c>
      <c r="L26" s="83">
        <f t="shared" si="5"/>
        <v>16.409389784704114</v>
      </c>
      <c r="M26" s="65">
        <f t="shared" si="6"/>
        <v>189.58139999999997</v>
      </c>
      <c r="N26" s="50">
        <v>926.1</v>
      </c>
      <c r="O26" s="65">
        <f t="shared" si="7"/>
        <v>113.57470000000002</v>
      </c>
      <c r="P26" s="50">
        <v>525</v>
      </c>
    </row>
    <row r="27" spans="1:16" ht="14.1" customHeight="1" x14ac:dyDescent="0.2">
      <c r="A27" s="41">
        <v>0.75</v>
      </c>
      <c r="B27" s="84">
        <f t="shared" si="0"/>
        <v>12.274014518078003</v>
      </c>
      <c r="C27" s="66">
        <f t="shared" si="1"/>
        <v>144.66329999999996</v>
      </c>
      <c r="D27" s="51">
        <v>758.1</v>
      </c>
      <c r="E27" s="66">
        <f t="shared" si="1"/>
        <v>58.116400000000006</v>
      </c>
      <c r="F27" s="51">
        <v>243.6</v>
      </c>
      <c r="G27" s="84">
        <f t="shared" si="2"/>
        <v>16.424835301296941</v>
      </c>
      <c r="H27" s="66">
        <f t="shared" si="3"/>
        <v>181.10319999999999</v>
      </c>
      <c r="I27" s="51">
        <v>1024.8</v>
      </c>
      <c r="J27" s="66">
        <f t="shared" si="4"/>
        <v>60.325600000000023</v>
      </c>
      <c r="K27" s="51">
        <v>291.90000000000003</v>
      </c>
      <c r="L27" s="84">
        <f t="shared" si="5"/>
        <v>15.668957988493906</v>
      </c>
      <c r="M27" s="66">
        <f t="shared" si="6"/>
        <v>189.62409999999997</v>
      </c>
      <c r="N27" s="51">
        <v>896.7</v>
      </c>
      <c r="O27" s="66">
        <f t="shared" si="7"/>
        <v>113.59750000000003</v>
      </c>
      <c r="P27" s="51">
        <v>478.8</v>
      </c>
    </row>
    <row r="28" spans="1:16" ht="14.1" customHeight="1" x14ac:dyDescent="0.2">
      <c r="A28" s="1">
        <v>0.79166666666666696</v>
      </c>
      <c r="B28" s="83">
        <f t="shared" si="0"/>
        <v>11.769712763183696</v>
      </c>
      <c r="C28" s="65">
        <f t="shared" si="1"/>
        <v>144.69819999999996</v>
      </c>
      <c r="D28" s="50">
        <v>732.9</v>
      </c>
      <c r="E28" s="65">
        <f t="shared" si="1"/>
        <v>58.126600000000003</v>
      </c>
      <c r="F28" s="50">
        <v>214.20000000000002</v>
      </c>
      <c r="G28" s="83">
        <f t="shared" si="2"/>
        <v>17.190389926655691</v>
      </c>
      <c r="H28" s="65">
        <f t="shared" si="3"/>
        <v>181.15439999999998</v>
      </c>
      <c r="I28" s="50">
        <v>1075.2</v>
      </c>
      <c r="J28" s="65">
        <f t="shared" si="4"/>
        <v>60.339700000000022</v>
      </c>
      <c r="K28" s="50">
        <v>296.10000000000002</v>
      </c>
      <c r="L28" s="83">
        <f t="shared" si="5"/>
        <v>16.146891620100739</v>
      </c>
      <c r="M28" s="65">
        <f t="shared" si="6"/>
        <v>189.66929999999996</v>
      </c>
      <c r="N28" s="50">
        <v>949.2</v>
      </c>
      <c r="O28" s="65">
        <f t="shared" si="7"/>
        <v>113.61860000000003</v>
      </c>
      <c r="P28" s="50">
        <v>443.1</v>
      </c>
    </row>
    <row r="29" spans="1:16" ht="14.1" customHeight="1" x14ac:dyDescent="0.2">
      <c r="A29" s="1">
        <v>0.83333333333333304</v>
      </c>
      <c r="B29" s="83">
        <f t="shared" si="0"/>
        <v>11.68572846643171</v>
      </c>
      <c r="C29" s="65">
        <f t="shared" si="1"/>
        <v>144.73279999999997</v>
      </c>
      <c r="D29" s="50">
        <v>726.6</v>
      </c>
      <c r="E29" s="65">
        <f t="shared" si="1"/>
        <v>58.136900000000004</v>
      </c>
      <c r="F29" s="50">
        <v>216.3</v>
      </c>
      <c r="G29" s="83">
        <f t="shared" si="2"/>
        <v>17.604874499254983</v>
      </c>
      <c r="H29" s="65">
        <f t="shared" si="3"/>
        <v>181.20689999999999</v>
      </c>
      <c r="I29" s="50">
        <v>1102.5</v>
      </c>
      <c r="J29" s="65">
        <f t="shared" si="4"/>
        <v>60.353900000000024</v>
      </c>
      <c r="K29" s="50">
        <v>298.2</v>
      </c>
      <c r="L29" s="83">
        <f t="shared" si="5"/>
        <v>15.504526515737139</v>
      </c>
      <c r="M29" s="65">
        <f t="shared" si="6"/>
        <v>189.71229999999997</v>
      </c>
      <c r="N29" s="50">
        <v>903</v>
      </c>
      <c r="O29" s="65">
        <f t="shared" si="7"/>
        <v>113.63970000000003</v>
      </c>
      <c r="P29" s="50">
        <v>443.1</v>
      </c>
    </row>
    <row r="30" spans="1:16" ht="13.5" customHeight="1" x14ac:dyDescent="0.2">
      <c r="A30" s="1">
        <v>0.875</v>
      </c>
      <c r="B30" s="83">
        <f t="shared" si="0"/>
        <v>10.991537877307385</v>
      </c>
      <c r="C30" s="65">
        <f t="shared" si="1"/>
        <v>144.76539999999997</v>
      </c>
      <c r="D30" s="50">
        <v>684.6</v>
      </c>
      <c r="E30" s="65">
        <f t="shared" si="1"/>
        <v>58.146400000000007</v>
      </c>
      <c r="F30" s="50">
        <v>199.5</v>
      </c>
      <c r="G30" s="83">
        <f t="shared" si="2"/>
        <v>17.242000955402649</v>
      </c>
      <c r="H30" s="65">
        <f t="shared" si="3"/>
        <v>181.25839999999999</v>
      </c>
      <c r="I30" s="50">
        <v>1081.5</v>
      </c>
      <c r="J30" s="65">
        <f t="shared" si="4"/>
        <v>60.367500000000021</v>
      </c>
      <c r="K30" s="50">
        <v>285.60000000000002</v>
      </c>
      <c r="L30" s="83">
        <f t="shared" si="5"/>
        <v>15.109309843404523</v>
      </c>
      <c r="M30" s="65">
        <f t="shared" si="6"/>
        <v>189.75479999999996</v>
      </c>
      <c r="N30" s="50">
        <v>892.5</v>
      </c>
      <c r="O30" s="65">
        <f t="shared" si="7"/>
        <v>113.65900000000003</v>
      </c>
      <c r="P30" s="50">
        <v>405.3</v>
      </c>
    </row>
    <row r="31" spans="1:16" s="129" customFormat="1" ht="14.1" customHeight="1" x14ac:dyDescent="0.2">
      <c r="A31" s="123">
        <v>0.91666666666666696</v>
      </c>
      <c r="B31" s="130">
        <f t="shared" si="0"/>
        <v>10.831216772568352</v>
      </c>
      <c r="C31" s="126">
        <f t="shared" si="1"/>
        <v>144.79729999999998</v>
      </c>
      <c r="D31" s="127">
        <v>669.9</v>
      </c>
      <c r="E31" s="126">
        <f t="shared" si="1"/>
        <v>58.156500000000008</v>
      </c>
      <c r="F31" s="127">
        <v>212.1</v>
      </c>
      <c r="G31" s="130">
        <f t="shared" si="2"/>
        <v>16.265082658757716</v>
      </c>
      <c r="H31" s="126">
        <f t="shared" si="3"/>
        <v>181.30679999999998</v>
      </c>
      <c r="I31" s="127">
        <v>1016.4</v>
      </c>
      <c r="J31" s="126">
        <f t="shared" si="4"/>
        <v>60.381000000000022</v>
      </c>
      <c r="K31" s="127">
        <v>283.5</v>
      </c>
      <c r="L31" s="130">
        <f t="shared" si="5"/>
        <v>13.882818756314183</v>
      </c>
      <c r="M31" s="126">
        <f t="shared" si="6"/>
        <v>189.79309999999995</v>
      </c>
      <c r="N31" s="127">
        <v>804.30000000000007</v>
      </c>
      <c r="O31" s="126">
        <f t="shared" si="7"/>
        <v>113.67830000000004</v>
      </c>
      <c r="P31" s="127">
        <v>405.3</v>
      </c>
    </row>
    <row r="32" spans="1:16" ht="14.1" customHeight="1" x14ac:dyDescent="0.2">
      <c r="A32" s="1">
        <v>0.95833333333333304</v>
      </c>
      <c r="B32" s="83">
        <f t="shared" si="0"/>
        <v>9.8681084121493967</v>
      </c>
      <c r="C32" s="65">
        <f t="shared" si="1"/>
        <v>144.82629999999997</v>
      </c>
      <c r="D32" s="50">
        <v>609</v>
      </c>
      <c r="E32" s="65">
        <f t="shared" si="1"/>
        <v>58.165900000000008</v>
      </c>
      <c r="F32" s="50">
        <v>197.4</v>
      </c>
      <c r="G32" s="83">
        <f t="shared" si="2"/>
        <v>14.349088240100688</v>
      </c>
      <c r="H32" s="65">
        <f t="shared" si="3"/>
        <v>181.34929999999997</v>
      </c>
      <c r="I32" s="50">
        <v>892.5</v>
      </c>
      <c r="J32" s="65">
        <f t="shared" si="4"/>
        <v>60.393600000000021</v>
      </c>
      <c r="K32" s="50">
        <v>264.60000000000002</v>
      </c>
      <c r="L32" s="83">
        <f t="shared" si="5"/>
        <v>11.708481493145825</v>
      </c>
      <c r="M32" s="65">
        <f t="shared" si="6"/>
        <v>189.82429999999997</v>
      </c>
      <c r="N32" s="50">
        <v>655.20000000000005</v>
      </c>
      <c r="O32" s="65">
        <f t="shared" si="7"/>
        <v>113.69660000000003</v>
      </c>
      <c r="P32" s="50">
        <v>384.3</v>
      </c>
    </row>
    <row r="33" spans="1:16" ht="14.1" customHeight="1" thickBot="1" x14ac:dyDescent="0.25">
      <c r="A33" s="2">
        <v>0.999999999999999</v>
      </c>
      <c r="B33" s="83">
        <f t="shared" si="0"/>
        <v>9.1414573660093428</v>
      </c>
      <c r="C33" s="67">
        <f t="shared" si="1"/>
        <v>144.85299999999998</v>
      </c>
      <c r="D33" s="53">
        <v>560.70000000000005</v>
      </c>
      <c r="E33" s="67">
        <f t="shared" si="1"/>
        <v>58.175100000000008</v>
      </c>
      <c r="F33" s="53">
        <v>193.20000000000002</v>
      </c>
      <c r="G33" s="85">
        <f t="shared" si="2"/>
        <v>12.365572130667783</v>
      </c>
      <c r="H33" s="67">
        <f t="shared" si="3"/>
        <v>181.38559999999998</v>
      </c>
      <c r="I33" s="53">
        <v>762.30000000000007</v>
      </c>
      <c r="J33" s="67">
        <f t="shared" si="4"/>
        <v>60.405500000000018</v>
      </c>
      <c r="K33" s="53">
        <v>249.9</v>
      </c>
      <c r="L33" s="85">
        <f t="shared" si="5"/>
        <v>9.9497430695263365</v>
      </c>
      <c r="M33" s="67">
        <f t="shared" si="6"/>
        <v>189.84949999999998</v>
      </c>
      <c r="N33" s="53">
        <v>529.20000000000005</v>
      </c>
      <c r="O33" s="67">
        <f t="shared" si="7"/>
        <v>113.71420000000003</v>
      </c>
      <c r="P33" s="53">
        <v>369.6</v>
      </c>
    </row>
    <row r="34" spans="1:16" ht="13.5" thickBot="1" x14ac:dyDescent="0.25">
      <c r="A34" s="5" t="s">
        <v>3</v>
      </c>
      <c r="B34" s="86"/>
      <c r="C34" s="82"/>
      <c r="D34" s="88">
        <f>SUM(D10:D33)</f>
        <v>16317.000000000002</v>
      </c>
      <c r="E34" s="82"/>
      <c r="F34" s="88">
        <f>SUM(F10:F33)</f>
        <v>5756.1</v>
      </c>
      <c r="G34" s="89"/>
      <c r="H34" s="82"/>
      <c r="I34" s="88">
        <f>SUM(I10:I33)</f>
        <v>19901.7</v>
      </c>
      <c r="J34" s="82"/>
      <c r="K34" s="88">
        <f>SUM(K10:K33)</f>
        <v>6033.3</v>
      </c>
      <c r="L34" s="89"/>
      <c r="M34" s="82"/>
      <c r="N34" s="88">
        <f>SUM(N10:N33)</f>
        <v>15886.500000000002</v>
      </c>
      <c r="O34" s="82"/>
      <c r="P34" s="88">
        <f>SUM(P10:P33)</f>
        <v>10399.199999999997</v>
      </c>
    </row>
    <row r="35" spans="1:16" ht="13.5" thickBot="1" x14ac:dyDescent="0.25"/>
    <row r="36" spans="1:16" ht="26.25" thickBot="1" x14ac:dyDescent="0.25">
      <c r="A36" s="106" t="s">
        <v>60</v>
      </c>
      <c r="B36" s="107">
        <f>MAX(B9:B33)</f>
        <v>14.979310979678205</v>
      </c>
      <c r="C36" s="110"/>
      <c r="D36" s="110"/>
      <c r="E36" s="110"/>
      <c r="F36" s="110"/>
      <c r="G36" s="107">
        <f>MAX(G9:G33)</f>
        <v>17.604874499254983</v>
      </c>
      <c r="H36" s="110"/>
      <c r="I36" s="110"/>
      <c r="J36" s="110"/>
      <c r="K36" s="110"/>
      <c r="L36" s="107">
        <f>MAX(L9:L33)</f>
        <v>16.409389784704114</v>
      </c>
      <c r="M36" s="110"/>
      <c r="N36" s="110"/>
      <c r="O36" s="110"/>
      <c r="P36" s="110"/>
    </row>
    <row r="37" spans="1:16" ht="26.25" thickBot="1" x14ac:dyDescent="0.25">
      <c r="A37" s="108" t="s">
        <v>61</v>
      </c>
      <c r="B37" s="109">
        <f>MIN(B9:B33)</f>
        <v>8.2951095387592915</v>
      </c>
      <c r="C37" s="112"/>
      <c r="D37" s="112"/>
      <c r="E37" s="112"/>
      <c r="F37" s="112"/>
      <c r="G37" s="109">
        <f>MIN(G9:G33)</f>
        <v>10.555430664310741</v>
      </c>
      <c r="H37" s="112"/>
      <c r="I37" s="112"/>
      <c r="J37" s="112"/>
      <c r="K37" s="112"/>
      <c r="L37" s="109">
        <f>MIN(L9:L33)</f>
        <v>7.5276646826351303</v>
      </c>
      <c r="M37" s="112"/>
      <c r="N37" s="112"/>
      <c r="O37" s="112"/>
      <c r="P37" s="112"/>
    </row>
    <row r="39" spans="1:16" x14ac:dyDescent="0.2">
      <c r="A39" s="17" t="s">
        <v>15</v>
      </c>
      <c r="B39" s="17"/>
      <c r="C39" t="s">
        <v>59</v>
      </c>
    </row>
    <row r="40" spans="1:16" x14ac:dyDescent="0.2">
      <c r="A40" s="17" t="s">
        <v>16</v>
      </c>
      <c r="B40" s="17"/>
      <c r="C40" t="s">
        <v>21</v>
      </c>
    </row>
  </sheetData>
  <mergeCells count="23">
    <mergeCell ref="L3:P3"/>
    <mergeCell ref="L4:L7"/>
    <mergeCell ref="M4:P4"/>
    <mergeCell ref="M5:N5"/>
    <mergeCell ref="O5:P5"/>
    <mergeCell ref="M6:N6"/>
    <mergeCell ref="O6:P6"/>
    <mergeCell ref="A3:F3"/>
    <mergeCell ref="A1:K1"/>
    <mergeCell ref="E5:F5"/>
    <mergeCell ref="E6:F6"/>
    <mergeCell ref="C4:F4"/>
    <mergeCell ref="A4:A7"/>
    <mergeCell ref="C5:D5"/>
    <mergeCell ref="C6:D6"/>
    <mergeCell ref="B4:B7"/>
    <mergeCell ref="H5:I5"/>
    <mergeCell ref="J5:K5"/>
    <mergeCell ref="H6:I6"/>
    <mergeCell ref="J6:K6"/>
    <mergeCell ref="G3:K3"/>
    <mergeCell ref="G4:G7"/>
    <mergeCell ref="H4:K4"/>
  </mergeCells>
  <phoneticPr fontId="0" type="noConversion"/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9"/>
  <sheetViews>
    <sheetView zoomScale="80" zoomScaleNormal="80" workbookViewId="0">
      <selection activeCell="N46" sqref="N45:N46"/>
    </sheetView>
  </sheetViews>
  <sheetFormatPr defaultRowHeight="12.75" x14ac:dyDescent="0.2"/>
  <cols>
    <col min="1" max="1" width="7.7109375" style="29" customWidth="1"/>
    <col min="2" max="2" width="6.7109375" customWidth="1"/>
    <col min="3" max="3" width="9.5703125" customWidth="1"/>
    <col min="4" max="4" width="10.140625" customWidth="1"/>
    <col min="5" max="5" width="10.42578125" customWidth="1"/>
    <col min="6" max="6" width="9.7109375" customWidth="1"/>
    <col min="7" max="7" width="6.7109375" customWidth="1"/>
    <col min="8" max="8" width="11.140625" customWidth="1"/>
    <col min="10" max="10" width="9.85546875" customWidth="1"/>
    <col min="12" max="12" width="6.7109375" customWidth="1"/>
    <col min="15" max="15" width="10" customWidth="1"/>
    <col min="17" max="17" width="6.7109375" customWidth="1"/>
    <col min="18" max="18" width="10.140625" bestFit="1" customWidth="1"/>
    <col min="20" max="20" width="10.7109375" customWidth="1"/>
    <col min="22" max="22" width="6.7109375" customWidth="1"/>
    <col min="23" max="23" width="12.85546875" customWidth="1"/>
    <col min="25" max="25" width="10.28515625" customWidth="1"/>
    <col min="27" max="27" width="6.7109375" customWidth="1"/>
    <col min="28" max="28" width="10.140625" bestFit="1" customWidth="1"/>
    <col min="30" max="30" width="10.7109375" customWidth="1"/>
    <col min="32" max="32" width="6.7109375" customWidth="1"/>
    <col min="33" max="33" width="9.140625" customWidth="1"/>
    <col min="37" max="37" width="6.7109375" customWidth="1"/>
    <col min="40" max="40" width="9.7109375" customWidth="1"/>
    <col min="42" max="42" width="6.7109375" customWidth="1"/>
    <col min="43" max="43" width="10" customWidth="1"/>
    <col min="45" max="46" width="10.7109375" customWidth="1"/>
    <col min="47" max="47" width="6.7109375" customWidth="1"/>
    <col min="48" max="48" width="11.28515625" bestFit="1" customWidth="1"/>
    <col min="50" max="50" width="10.5703125" customWidth="1"/>
    <col min="52" max="52" width="6.7109375" customWidth="1"/>
    <col min="53" max="53" width="10.42578125" customWidth="1"/>
    <col min="56" max="56" width="8.7109375" customWidth="1"/>
    <col min="57" max="57" width="6.7109375" customWidth="1"/>
    <col min="58" max="58" width="11.7109375" customWidth="1"/>
    <col min="62" max="62" width="6.7109375" customWidth="1"/>
    <col min="63" max="63" width="10.5703125" customWidth="1"/>
    <col min="65" max="65" width="10" customWidth="1"/>
    <col min="67" max="67" width="6.7109375" customWidth="1"/>
    <col min="68" max="68" width="13.28515625" customWidth="1"/>
    <col min="70" max="70" width="10.85546875" customWidth="1"/>
    <col min="72" max="72" width="6.7109375" customWidth="1"/>
    <col min="73" max="73" width="11" customWidth="1"/>
    <col min="75" max="75" width="9.85546875" customWidth="1"/>
    <col min="77" max="77" width="6.7109375" customWidth="1"/>
    <col min="78" max="78" width="10.28515625" customWidth="1"/>
    <col min="80" max="80" width="10" customWidth="1"/>
    <col min="82" max="82" width="6.7109375" customWidth="1"/>
    <col min="83" max="83" width="10.7109375" customWidth="1"/>
    <col min="85" max="85" width="9.5703125" customWidth="1"/>
  </cols>
  <sheetData>
    <row r="1" spans="1:86" ht="64.5" customHeight="1" thickBot="1" x14ac:dyDescent="0.25">
      <c r="A1" s="177" t="s">
        <v>65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</row>
    <row r="2" spans="1:86" ht="17.25" customHeight="1" thickBot="1" x14ac:dyDescent="0.25">
      <c r="A2" s="21"/>
      <c r="B2" s="22"/>
      <c r="C2" s="173" t="s">
        <v>28</v>
      </c>
      <c r="D2" s="174"/>
      <c r="E2" s="174"/>
      <c r="F2" s="23"/>
      <c r="G2" s="173" t="s">
        <v>29</v>
      </c>
      <c r="H2" s="174"/>
      <c r="I2" s="174"/>
      <c r="J2" s="174"/>
      <c r="K2" s="23"/>
      <c r="L2" s="173" t="s">
        <v>30</v>
      </c>
      <c r="M2" s="174"/>
      <c r="N2" s="174"/>
      <c r="O2" s="174"/>
      <c r="P2" s="23"/>
      <c r="Q2" s="173" t="s">
        <v>31</v>
      </c>
      <c r="R2" s="174"/>
      <c r="S2" s="174"/>
      <c r="T2" s="174"/>
      <c r="U2" s="23"/>
      <c r="V2" s="173" t="s">
        <v>32</v>
      </c>
      <c r="W2" s="174"/>
      <c r="X2" s="174"/>
      <c r="Y2" s="174"/>
      <c r="Z2" s="23"/>
      <c r="AA2" s="173" t="s">
        <v>33</v>
      </c>
      <c r="AB2" s="174"/>
      <c r="AC2" s="174"/>
      <c r="AD2" s="174"/>
      <c r="AE2" s="23"/>
      <c r="AF2" s="173" t="s">
        <v>34</v>
      </c>
      <c r="AG2" s="174"/>
      <c r="AH2" s="174"/>
      <c r="AI2" s="174"/>
      <c r="AJ2" s="23"/>
      <c r="AK2" s="173" t="s">
        <v>35</v>
      </c>
      <c r="AL2" s="174"/>
      <c r="AM2" s="174"/>
      <c r="AN2" s="174"/>
      <c r="AO2" s="23"/>
      <c r="AP2" s="175" t="s">
        <v>36</v>
      </c>
      <c r="AQ2" s="173"/>
      <c r="AR2" s="173"/>
      <c r="AS2" s="173"/>
      <c r="AT2" s="176"/>
      <c r="AU2" s="175" t="s">
        <v>37</v>
      </c>
      <c r="AV2" s="173"/>
      <c r="AW2" s="173"/>
      <c r="AX2" s="173"/>
      <c r="AY2" s="176"/>
      <c r="AZ2" s="175" t="s">
        <v>38</v>
      </c>
      <c r="BA2" s="173"/>
      <c r="BB2" s="173"/>
      <c r="BC2" s="173"/>
      <c r="BD2" s="176"/>
      <c r="BE2" s="175" t="s">
        <v>39</v>
      </c>
      <c r="BF2" s="173"/>
      <c r="BG2" s="173"/>
      <c r="BH2" s="173"/>
      <c r="BI2" s="176"/>
      <c r="BJ2" s="175" t="s">
        <v>40</v>
      </c>
      <c r="BK2" s="173"/>
      <c r="BL2" s="173"/>
      <c r="BM2" s="173"/>
      <c r="BN2" s="176"/>
      <c r="BO2" s="175" t="s">
        <v>41</v>
      </c>
      <c r="BP2" s="173"/>
      <c r="BQ2" s="173"/>
      <c r="BR2" s="173"/>
      <c r="BS2" s="176"/>
      <c r="BT2" s="175" t="s">
        <v>42</v>
      </c>
      <c r="BU2" s="173"/>
      <c r="BV2" s="173"/>
      <c r="BW2" s="173"/>
      <c r="BX2" s="176"/>
      <c r="BY2" s="175" t="s">
        <v>43</v>
      </c>
      <c r="BZ2" s="173"/>
      <c r="CA2" s="173"/>
      <c r="CB2" s="173"/>
      <c r="CC2" s="176"/>
      <c r="CD2" s="175" t="s">
        <v>44</v>
      </c>
      <c r="CE2" s="173"/>
      <c r="CF2" s="173"/>
      <c r="CG2" s="173"/>
      <c r="CH2" s="176"/>
    </row>
    <row r="3" spans="1:86" ht="15.95" customHeight="1" thickBot="1" x14ac:dyDescent="0.25">
      <c r="A3" s="172" t="s">
        <v>0</v>
      </c>
      <c r="B3" s="172" t="s">
        <v>45</v>
      </c>
      <c r="C3" s="146" t="s">
        <v>46</v>
      </c>
      <c r="D3" s="147"/>
      <c r="E3" s="147"/>
      <c r="F3" s="148"/>
      <c r="G3" s="172" t="s">
        <v>45</v>
      </c>
      <c r="H3" s="146" t="s">
        <v>46</v>
      </c>
      <c r="I3" s="147"/>
      <c r="J3" s="147"/>
      <c r="K3" s="148"/>
      <c r="L3" s="172" t="s">
        <v>45</v>
      </c>
      <c r="M3" s="146" t="s">
        <v>46</v>
      </c>
      <c r="N3" s="147"/>
      <c r="O3" s="147"/>
      <c r="P3" s="148"/>
      <c r="Q3" s="172" t="s">
        <v>45</v>
      </c>
      <c r="R3" s="146" t="s">
        <v>46</v>
      </c>
      <c r="S3" s="147"/>
      <c r="T3" s="147"/>
      <c r="U3" s="148"/>
      <c r="V3" s="172" t="s">
        <v>45</v>
      </c>
      <c r="W3" s="146" t="s">
        <v>46</v>
      </c>
      <c r="X3" s="147"/>
      <c r="Y3" s="147"/>
      <c r="Z3" s="148"/>
      <c r="AA3" s="172" t="s">
        <v>45</v>
      </c>
      <c r="AB3" s="146" t="s">
        <v>46</v>
      </c>
      <c r="AC3" s="147"/>
      <c r="AD3" s="147"/>
      <c r="AE3" s="148"/>
      <c r="AF3" s="172" t="s">
        <v>45</v>
      </c>
      <c r="AG3" s="146" t="s">
        <v>46</v>
      </c>
      <c r="AH3" s="147"/>
      <c r="AI3" s="147"/>
      <c r="AJ3" s="148"/>
      <c r="AK3" s="172" t="s">
        <v>45</v>
      </c>
      <c r="AL3" s="146" t="s">
        <v>46</v>
      </c>
      <c r="AM3" s="147"/>
      <c r="AN3" s="147"/>
      <c r="AO3" s="148"/>
      <c r="AP3" s="172" t="s">
        <v>45</v>
      </c>
      <c r="AQ3" s="146" t="s">
        <v>46</v>
      </c>
      <c r="AR3" s="147"/>
      <c r="AS3" s="147"/>
      <c r="AT3" s="148"/>
      <c r="AU3" s="172" t="s">
        <v>45</v>
      </c>
      <c r="AV3" s="146" t="s">
        <v>46</v>
      </c>
      <c r="AW3" s="147"/>
      <c r="AX3" s="147"/>
      <c r="AY3" s="148"/>
      <c r="AZ3" s="172" t="s">
        <v>45</v>
      </c>
      <c r="BA3" s="146" t="s">
        <v>46</v>
      </c>
      <c r="BB3" s="147"/>
      <c r="BC3" s="147"/>
      <c r="BD3" s="148"/>
      <c r="BE3" s="172" t="s">
        <v>45</v>
      </c>
      <c r="BF3" s="146" t="s">
        <v>46</v>
      </c>
      <c r="BG3" s="147"/>
      <c r="BH3" s="147"/>
      <c r="BI3" s="148"/>
      <c r="BJ3" s="172" t="s">
        <v>45</v>
      </c>
      <c r="BK3" s="146" t="s">
        <v>46</v>
      </c>
      <c r="BL3" s="147"/>
      <c r="BM3" s="147"/>
      <c r="BN3" s="148"/>
      <c r="BO3" s="172" t="s">
        <v>45</v>
      </c>
      <c r="BP3" s="146" t="s">
        <v>46</v>
      </c>
      <c r="BQ3" s="147"/>
      <c r="BR3" s="147"/>
      <c r="BS3" s="148"/>
      <c r="BT3" s="172" t="s">
        <v>45</v>
      </c>
      <c r="BU3" s="146" t="s">
        <v>46</v>
      </c>
      <c r="BV3" s="147"/>
      <c r="BW3" s="147"/>
      <c r="BX3" s="148"/>
      <c r="BY3" s="172" t="s">
        <v>45</v>
      </c>
      <c r="BZ3" s="146" t="s">
        <v>46</v>
      </c>
      <c r="CA3" s="147"/>
      <c r="CB3" s="147"/>
      <c r="CC3" s="148"/>
      <c r="CD3" s="172" t="s">
        <v>45</v>
      </c>
      <c r="CE3" s="146" t="s">
        <v>46</v>
      </c>
      <c r="CF3" s="147"/>
      <c r="CG3" s="147"/>
      <c r="CH3" s="148"/>
    </row>
    <row r="4" spans="1:86" ht="15.95" customHeight="1" thickBot="1" x14ac:dyDescent="0.25">
      <c r="A4" s="169"/>
      <c r="B4" s="169"/>
      <c r="C4" s="146" t="s">
        <v>8</v>
      </c>
      <c r="D4" s="148"/>
      <c r="E4" s="146" t="s">
        <v>9</v>
      </c>
      <c r="F4" s="148"/>
      <c r="G4" s="169"/>
      <c r="H4" s="146" t="s">
        <v>8</v>
      </c>
      <c r="I4" s="148"/>
      <c r="J4" s="146" t="s">
        <v>9</v>
      </c>
      <c r="K4" s="148"/>
      <c r="L4" s="169"/>
      <c r="M4" s="146" t="s">
        <v>8</v>
      </c>
      <c r="N4" s="148"/>
      <c r="O4" s="146" t="s">
        <v>9</v>
      </c>
      <c r="P4" s="148"/>
      <c r="Q4" s="169"/>
      <c r="R4" s="146" t="s">
        <v>8</v>
      </c>
      <c r="S4" s="148"/>
      <c r="T4" s="146" t="s">
        <v>9</v>
      </c>
      <c r="U4" s="148"/>
      <c r="V4" s="169"/>
      <c r="W4" s="146" t="s">
        <v>8</v>
      </c>
      <c r="X4" s="148"/>
      <c r="Y4" s="146" t="s">
        <v>9</v>
      </c>
      <c r="Z4" s="148"/>
      <c r="AA4" s="169"/>
      <c r="AB4" s="146" t="s">
        <v>8</v>
      </c>
      <c r="AC4" s="148"/>
      <c r="AD4" s="146" t="s">
        <v>9</v>
      </c>
      <c r="AE4" s="148"/>
      <c r="AF4" s="169"/>
      <c r="AG4" s="146" t="s">
        <v>8</v>
      </c>
      <c r="AH4" s="148"/>
      <c r="AI4" s="146" t="s">
        <v>9</v>
      </c>
      <c r="AJ4" s="148"/>
      <c r="AK4" s="169"/>
      <c r="AL4" s="146" t="s">
        <v>8</v>
      </c>
      <c r="AM4" s="148"/>
      <c r="AN4" s="146" t="s">
        <v>9</v>
      </c>
      <c r="AO4" s="148"/>
      <c r="AP4" s="169"/>
      <c r="AQ4" s="146" t="s">
        <v>8</v>
      </c>
      <c r="AR4" s="148"/>
      <c r="AS4" s="146" t="s">
        <v>9</v>
      </c>
      <c r="AT4" s="148"/>
      <c r="AU4" s="169"/>
      <c r="AV4" s="146" t="s">
        <v>8</v>
      </c>
      <c r="AW4" s="148"/>
      <c r="AX4" s="146" t="s">
        <v>9</v>
      </c>
      <c r="AY4" s="148"/>
      <c r="AZ4" s="169"/>
      <c r="BA4" s="146" t="s">
        <v>8</v>
      </c>
      <c r="BB4" s="148"/>
      <c r="BC4" s="146" t="s">
        <v>9</v>
      </c>
      <c r="BD4" s="148"/>
      <c r="BE4" s="169"/>
      <c r="BF4" s="146" t="s">
        <v>8</v>
      </c>
      <c r="BG4" s="148"/>
      <c r="BH4" s="146" t="s">
        <v>9</v>
      </c>
      <c r="BI4" s="148"/>
      <c r="BJ4" s="169"/>
      <c r="BK4" s="146" t="s">
        <v>8</v>
      </c>
      <c r="BL4" s="148"/>
      <c r="BM4" s="146" t="s">
        <v>9</v>
      </c>
      <c r="BN4" s="148"/>
      <c r="BO4" s="169"/>
      <c r="BP4" s="146" t="s">
        <v>8</v>
      </c>
      <c r="BQ4" s="148"/>
      <c r="BR4" s="146" t="s">
        <v>9</v>
      </c>
      <c r="BS4" s="148"/>
      <c r="BT4" s="169"/>
      <c r="BU4" s="146" t="s">
        <v>8</v>
      </c>
      <c r="BV4" s="148"/>
      <c r="BW4" s="146" t="s">
        <v>9</v>
      </c>
      <c r="BX4" s="148"/>
      <c r="BY4" s="169"/>
      <c r="BZ4" s="146" t="s">
        <v>8</v>
      </c>
      <c r="CA4" s="148"/>
      <c r="CB4" s="146" t="s">
        <v>9</v>
      </c>
      <c r="CC4" s="148"/>
      <c r="CD4" s="169"/>
      <c r="CE4" s="146" t="s">
        <v>8</v>
      </c>
      <c r="CF4" s="148"/>
      <c r="CG4" s="146" t="s">
        <v>9</v>
      </c>
      <c r="CH4" s="148"/>
    </row>
    <row r="5" spans="1:86" ht="15.95" customHeight="1" thickBot="1" x14ac:dyDescent="0.25">
      <c r="A5" s="169"/>
      <c r="B5" s="169"/>
      <c r="C5" s="164" t="s">
        <v>47</v>
      </c>
      <c r="D5" s="165"/>
      <c r="E5" s="164" t="s">
        <v>47</v>
      </c>
      <c r="F5" s="165"/>
      <c r="G5" s="169"/>
      <c r="H5" s="164" t="s">
        <v>47</v>
      </c>
      <c r="I5" s="165"/>
      <c r="J5" s="164" t="s">
        <v>47</v>
      </c>
      <c r="K5" s="165"/>
      <c r="L5" s="169"/>
      <c r="M5" s="164" t="s">
        <v>47</v>
      </c>
      <c r="N5" s="165"/>
      <c r="O5" s="164" t="s">
        <v>47</v>
      </c>
      <c r="P5" s="165"/>
      <c r="Q5" s="169"/>
      <c r="R5" s="164" t="s">
        <v>47</v>
      </c>
      <c r="S5" s="165"/>
      <c r="T5" s="164" t="s">
        <v>47</v>
      </c>
      <c r="U5" s="165"/>
      <c r="V5" s="169"/>
      <c r="W5" s="164" t="s">
        <v>47</v>
      </c>
      <c r="X5" s="165"/>
      <c r="Y5" s="164" t="s">
        <v>47</v>
      </c>
      <c r="Z5" s="165"/>
      <c r="AA5" s="169"/>
      <c r="AB5" s="164" t="s">
        <v>47</v>
      </c>
      <c r="AC5" s="165"/>
      <c r="AD5" s="164" t="s">
        <v>47</v>
      </c>
      <c r="AE5" s="165"/>
      <c r="AF5" s="169"/>
      <c r="AG5" s="164" t="s">
        <v>47</v>
      </c>
      <c r="AH5" s="165"/>
      <c r="AI5" s="164" t="s">
        <v>47</v>
      </c>
      <c r="AJ5" s="165"/>
      <c r="AK5" s="169"/>
      <c r="AL5" s="164" t="s">
        <v>47</v>
      </c>
      <c r="AM5" s="165"/>
      <c r="AN5" s="164" t="s">
        <v>47</v>
      </c>
      <c r="AO5" s="165"/>
      <c r="AP5" s="169"/>
      <c r="AQ5" s="164" t="s">
        <v>47</v>
      </c>
      <c r="AR5" s="165"/>
      <c r="AS5" s="164" t="s">
        <v>47</v>
      </c>
      <c r="AT5" s="165"/>
      <c r="AU5" s="169"/>
      <c r="AV5" s="164" t="s">
        <v>47</v>
      </c>
      <c r="AW5" s="165"/>
      <c r="AX5" s="164" t="s">
        <v>47</v>
      </c>
      <c r="AY5" s="165"/>
      <c r="AZ5" s="169"/>
      <c r="BA5" s="164" t="s">
        <v>47</v>
      </c>
      <c r="BB5" s="165"/>
      <c r="BC5" s="164" t="s">
        <v>47</v>
      </c>
      <c r="BD5" s="165"/>
      <c r="BE5" s="169"/>
      <c r="BF5" s="164" t="s">
        <v>47</v>
      </c>
      <c r="BG5" s="165"/>
      <c r="BH5" s="164" t="s">
        <v>47</v>
      </c>
      <c r="BI5" s="165"/>
      <c r="BJ5" s="169"/>
      <c r="BK5" s="164" t="s">
        <v>47</v>
      </c>
      <c r="BL5" s="165"/>
      <c r="BM5" s="164" t="s">
        <v>47</v>
      </c>
      <c r="BN5" s="165"/>
      <c r="BO5" s="169"/>
      <c r="BP5" s="164" t="s">
        <v>47</v>
      </c>
      <c r="BQ5" s="165"/>
      <c r="BR5" s="164" t="s">
        <v>47</v>
      </c>
      <c r="BS5" s="165"/>
      <c r="BT5" s="169"/>
      <c r="BU5" s="164" t="s">
        <v>47</v>
      </c>
      <c r="BV5" s="165"/>
      <c r="BW5" s="164" t="s">
        <v>47</v>
      </c>
      <c r="BX5" s="165"/>
      <c r="BY5" s="169"/>
      <c r="BZ5" s="164" t="s">
        <v>47</v>
      </c>
      <c r="CA5" s="165"/>
      <c r="CB5" s="164" t="s">
        <v>47</v>
      </c>
      <c r="CC5" s="165"/>
      <c r="CD5" s="169"/>
      <c r="CE5" s="164" t="s">
        <v>47</v>
      </c>
      <c r="CF5" s="165"/>
      <c r="CG5" s="164" t="s">
        <v>47</v>
      </c>
      <c r="CH5" s="165"/>
    </row>
    <row r="6" spans="1:86" ht="14.1" customHeight="1" thickBot="1" x14ac:dyDescent="0.25">
      <c r="A6" s="170"/>
      <c r="B6" s="170"/>
      <c r="C6" s="8" t="s">
        <v>4</v>
      </c>
      <c r="D6" s="7">
        <v>4800</v>
      </c>
      <c r="E6" s="8" t="s">
        <v>4</v>
      </c>
      <c r="F6" s="7">
        <v>4800</v>
      </c>
      <c r="G6" s="170"/>
      <c r="H6" s="8" t="s">
        <v>4</v>
      </c>
      <c r="I6" s="7">
        <v>4800</v>
      </c>
      <c r="J6" s="8" t="s">
        <v>4</v>
      </c>
      <c r="K6" s="7">
        <v>4800</v>
      </c>
      <c r="L6" s="170"/>
      <c r="M6" s="8" t="s">
        <v>4</v>
      </c>
      <c r="N6" s="7">
        <v>4800</v>
      </c>
      <c r="O6" s="8" t="s">
        <v>4</v>
      </c>
      <c r="P6" s="7">
        <v>4800</v>
      </c>
      <c r="Q6" s="170"/>
      <c r="R6" s="8" t="s">
        <v>4</v>
      </c>
      <c r="S6" s="7">
        <v>4800</v>
      </c>
      <c r="T6" s="8" t="s">
        <v>4</v>
      </c>
      <c r="U6" s="7">
        <v>4800</v>
      </c>
      <c r="V6" s="170"/>
      <c r="W6" s="8" t="s">
        <v>4</v>
      </c>
      <c r="X6" s="7">
        <v>7200</v>
      </c>
      <c r="Y6" s="8" t="s">
        <v>4</v>
      </c>
      <c r="Z6" s="7">
        <v>7200</v>
      </c>
      <c r="AA6" s="170"/>
      <c r="AB6" s="8" t="s">
        <v>4</v>
      </c>
      <c r="AC6" s="7">
        <v>4800</v>
      </c>
      <c r="AD6" s="8" t="s">
        <v>4</v>
      </c>
      <c r="AE6" s="7">
        <v>4800</v>
      </c>
      <c r="AF6" s="170"/>
      <c r="AG6" s="8" t="s">
        <v>4</v>
      </c>
      <c r="AH6" s="7">
        <v>4800</v>
      </c>
      <c r="AI6" s="8" t="s">
        <v>4</v>
      </c>
      <c r="AJ6" s="7">
        <v>4800</v>
      </c>
      <c r="AK6" s="170"/>
      <c r="AL6" s="8" t="s">
        <v>4</v>
      </c>
      <c r="AM6" s="7">
        <v>4800</v>
      </c>
      <c r="AN6" s="8" t="s">
        <v>4</v>
      </c>
      <c r="AO6" s="7">
        <v>4800</v>
      </c>
      <c r="AP6" s="170"/>
      <c r="AQ6" s="8" t="s">
        <v>4</v>
      </c>
      <c r="AR6" s="7">
        <v>4800</v>
      </c>
      <c r="AS6" s="8" t="s">
        <v>4</v>
      </c>
      <c r="AT6" s="7">
        <v>4800</v>
      </c>
      <c r="AU6" s="170"/>
      <c r="AV6" s="8" t="s">
        <v>4</v>
      </c>
      <c r="AW6" s="7">
        <v>4800</v>
      </c>
      <c r="AX6" s="8" t="s">
        <v>4</v>
      </c>
      <c r="AY6" s="7">
        <v>4800</v>
      </c>
      <c r="AZ6" s="170"/>
      <c r="BA6" s="8" t="s">
        <v>4</v>
      </c>
      <c r="BB6" s="7">
        <v>4800</v>
      </c>
      <c r="BC6" s="8" t="s">
        <v>4</v>
      </c>
      <c r="BD6" s="7">
        <v>4800</v>
      </c>
      <c r="BE6" s="170"/>
      <c r="BF6" s="8" t="s">
        <v>4</v>
      </c>
      <c r="BG6" s="7">
        <v>4800</v>
      </c>
      <c r="BH6" s="8" t="s">
        <v>4</v>
      </c>
      <c r="BI6" s="7">
        <v>4800</v>
      </c>
      <c r="BJ6" s="170"/>
      <c r="BK6" s="8" t="s">
        <v>4</v>
      </c>
      <c r="BL6" s="7">
        <v>4800</v>
      </c>
      <c r="BM6" s="8" t="s">
        <v>4</v>
      </c>
      <c r="BN6" s="7">
        <v>4800</v>
      </c>
      <c r="BO6" s="170"/>
      <c r="BP6" s="8" t="s">
        <v>4</v>
      </c>
      <c r="BQ6" s="7">
        <v>4800</v>
      </c>
      <c r="BR6" s="8" t="s">
        <v>4</v>
      </c>
      <c r="BS6" s="7">
        <v>4800</v>
      </c>
      <c r="BT6" s="170"/>
      <c r="BU6" s="8" t="s">
        <v>4</v>
      </c>
      <c r="BV6" s="7">
        <v>3600</v>
      </c>
      <c r="BW6" s="8" t="s">
        <v>4</v>
      </c>
      <c r="BX6" s="7">
        <v>3600</v>
      </c>
      <c r="BY6" s="170"/>
      <c r="BZ6" s="8" t="s">
        <v>4</v>
      </c>
      <c r="CA6" s="7">
        <v>7200</v>
      </c>
      <c r="CB6" s="8" t="s">
        <v>4</v>
      </c>
      <c r="CC6" s="7">
        <v>7200</v>
      </c>
      <c r="CD6" s="170"/>
      <c r="CE6" s="8" t="s">
        <v>4</v>
      </c>
      <c r="CF6" s="7">
        <v>4800</v>
      </c>
      <c r="CG6" s="8" t="s">
        <v>4</v>
      </c>
      <c r="CH6" s="7">
        <v>4800</v>
      </c>
    </row>
    <row r="7" spans="1:86" ht="26.1" customHeight="1" thickBot="1" x14ac:dyDescent="0.25">
      <c r="A7" s="7" t="s">
        <v>11</v>
      </c>
      <c r="B7" s="7" t="s">
        <v>1</v>
      </c>
      <c r="C7" s="24" t="s">
        <v>6</v>
      </c>
      <c r="D7" s="25" t="s">
        <v>5</v>
      </c>
      <c r="E7" s="24" t="s">
        <v>6</v>
      </c>
      <c r="F7" s="25" t="s">
        <v>5</v>
      </c>
      <c r="G7" s="7" t="s">
        <v>1</v>
      </c>
      <c r="H7" s="24" t="s">
        <v>6</v>
      </c>
      <c r="I7" s="25" t="s">
        <v>5</v>
      </c>
      <c r="J7" s="24" t="s">
        <v>6</v>
      </c>
      <c r="K7" s="25" t="s">
        <v>5</v>
      </c>
      <c r="L7" s="7" t="s">
        <v>1</v>
      </c>
      <c r="M7" s="24" t="s">
        <v>6</v>
      </c>
      <c r="N7" s="25" t="s">
        <v>5</v>
      </c>
      <c r="O7" s="24" t="s">
        <v>6</v>
      </c>
      <c r="P7" s="25" t="s">
        <v>5</v>
      </c>
      <c r="Q7" s="7" t="s">
        <v>1</v>
      </c>
      <c r="R7" s="24" t="s">
        <v>6</v>
      </c>
      <c r="S7" s="25" t="s">
        <v>5</v>
      </c>
      <c r="T7" s="24" t="s">
        <v>6</v>
      </c>
      <c r="U7" s="25" t="s">
        <v>5</v>
      </c>
      <c r="V7" s="7" t="s">
        <v>1</v>
      </c>
      <c r="W7" s="24" t="s">
        <v>6</v>
      </c>
      <c r="X7" s="25" t="s">
        <v>5</v>
      </c>
      <c r="Y7" s="24" t="s">
        <v>6</v>
      </c>
      <c r="Z7" s="25" t="s">
        <v>5</v>
      </c>
      <c r="AA7" s="7" t="s">
        <v>1</v>
      </c>
      <c r="AB7" s="24" t="s">
        <v>6</v>
      </c>
      <c r="AC7" s="25" t="s">
        <v>5</v>
      </c>
      <c r="AD7" s="24" t="s">
        <v>6</v>
      </c>
      <c r="AE7" s="25" t="s">
        <v>5</v>
      </c>
      <c r="AF7" s="7" t="s">
        <v>1</v>
      </c>
      <c r="AG7" s="24" t="s">
        <v>6</v>
      </c>
      <c r="AH7" s="25" t="s">
        <v>5</v>
      </c>
      <c r="AI7" s="24" t="s">
        <v>6</v>
      </c>
      <c r="AJ7" s="25" t="s">
        <v>5</v>
      </c>
      <c r="AK7" s="7" t="s">
        <v>1</v>
      </c>
      <c r="AL7" s="24" t="s">
        <v>6</v>
      </c>
      <c r="AM7" s="25" t="s">
        <v>5</v>
      </c>
      <c r="AN7" s="24" t="s">
        <v>6</v>
      </c>
      <c r="AO7" s="25" t="s">
        <v>5</v>
      </c>
      <c r="AP7" s="7" t="s">
        <v>1</v>
      </c>
      <c r="AQ7" s="24" t="s">
        <v>6</v>
      </c>
      <c r="AR7" s="25" t="s">
        <v>5</v>
      </c>
      <c r="AS7" s="24" t="s">
        <v>6</v>
      </c>
      <c r="AT7" s="25" t="s">
        <v>5</v>
      </c>
      <c r="AU7" s="7" t="s">
        <v>1</v>
      </c>
      <c r="AV7" s="24" t="s">
        <v>6</v>
      </c>
      <c r="AW7" s="25" t="s">
        <v>5</v>
      </c>
      <c r="AX7" s="24" t="s">
        <v>6</v>
      </c>
      <c r="AY7" s="25" t="s">
        <v>5</v>
      </c>
      <c r="AZ7" s="7" t="s">
        <v>1</v>
      </c>
      <c r="BA7" s="24" t="s">
        <v>6</v>
      </c>
      <c r="BB7" s="25" t="s">
        <v>5</v>
      </c>
      <c r="BC7" s="24" t="s">
        <v>6</v>
      </c>
      <c r="BD7" s="25" t="s">
        <v>5</v>
      </c>
      <c r="BE7" s="7" t="s">
        <v>1</v>
      </c>
      <c r="BF7" s="24" t="s">
        <v>6</v>
      </c>
      <c r="BG7" s="25" t="s">
        <v>5</v>
      </c>
      <c r="BH7" s="24" t="s">
        <v>6</v>
      </c>
      <c r="BI7" s="25" t="s">
        <v>5</v>
      </c>
      <c r="BJ7" s="7" t="s">
        <v>1</v>
      </c>
      <c r="BK7" s="24" t="s">
        <v>6</v>
      </c>
      <c r="BL7" s="25" t="s">
        <v>5</v>
      </c>
      <c r="BM7" s="24" t="s">
        <v>6</v>
      </c>
      <c r="BN7" s="25" t="s">
        <v>5</v>
      </c>
      <c r="BO7" s="7" t="s">
        <v>1</v>
      </c>
      <c r="BP7" s="24" t="s">
        <v>6</v>
      </c>
      <c r="BQ7" s="25" t="s">
        <v>5</v>
      </c>
      <c r="BR7" s="24" t="s">
        <v>6</v>
      </c>
      <c r="BS7" s="25" t="s">
        <v>5</v>
      </c>
      <c r="BT7" s="7" t="s">
        <v>1</v>
      </c>
      <c r="BU7" s="24" t="s">
        <v>6</v>
      </c>
      <c r="BV7" s="25" t="s">
        <v>5</v>
      </c>
      <c r="BW7" s="24" t="s">
        <v>6</v>
      </c>
      <c r="BX7" s="25" t="s">
        <v>5</v>
      </c>
      <c r="BY7" s="7" t="s">
        <v>1</v>
      </c>
      <c r="BZ7" s="24" t="s">
        <v>6</v>
      </c>
      <c r="CA7" s="25" t="s">
        <v>5</v>
      </c>
      <c r="CB7" s="24" t="s">
        <v>6</v>
      </c>
      <c r="CC7" s="25" t="s">
        <v>5</v>
      </c>
      <c r="CD7" s="7" t="s">
        <v>1</v>
      </c>
      <c r="CE7" s="24" t="s">
        <v>6</v>
      </c>
      <c r="CF7" s="25" t="s">
        <v>5</v>
      </c>
      <c r="CG7" s="24" t="s">
        <v>6</v>
      </c>
      <c r="CH7" s="25" t="s">
        <v>5</v>
      </c>
    </row>
    <row r="8" spans="1:86" ht="14.1" customHeight="1" x14ac:dyDescent="0.2">
      <c r="A8" s="26">
        <v>0</v>
      </c>
      <c r="B8" s="71"/>
      <c r="C8" s="64">
        <v>172.21199999999999</v>
      </c>
      <c r="D8" s="70" t="s">
        <v>10</v>
      </c>
      <c r="E8" s="64">
        <v>84.911000000000001</v>
      </c>
      <c r="F8" s="49" t="s">
        <v>10</v>
      </c>
      <c r="G8" s="71"/>
      <c r="H8" s="64">
        <v>87.804000000000002</v>
      </c>
      <c r="I8" s="49" t="s">
        <v>10</v>
      </c>
      <c r="J8" s="64">
        <v>63.331000000000003</v>
      </c>
      <c r="K8" s="49" t="s">
        <v>10</v>
      </c>
      <c r="L8" s="71"/>
      <c r="M8" s="64">
        <v>48.414000000000001</v>
      </c>
      <c r="N8" s="49" t="s">
        <v>10</v>
      </c>
      <c r="O8" s="64">
        <v>53.131</v>
      </c>
      <c r="P8" s="49" t="s">
        <v>10</v>
      </c>
      <c r="Q8" s="74"/>
      <c r="R8" s="64">
        <v>1007.629</v>
      </c>
      <c r="S8" s="49" t="s">
        <v>10</v>
      </c>
      <c r="T8" s="64">
        <v>390.31700000000001</v>
      </c>
      <c r="U8" s="49" t="s">
        <v>10</v>
      </c>
      <c r="V8" s="74"/>
      <c r="W8" s="64">
        <v>15292.919400000001</v>
      </c>
      <c r="X8" s="49" t="s">
        <v>10</v>
      </c>
      <c r="Y8" s="64">
        <v>6243.0761000000002</v>
      </c>
      <c r="Z8" s="49" t="s">
        <v>10</v>
      </c>
      <c r="AA8" s="74"/>
      <c r="AB8" s="64">
        <v>180.804</v>
      </c>
      <c r="AC8" s="49" t="s">
        <v>10</v>
      </c>
      <c r="AD8" s="64">
        <v>98.572999999999993</v>
      </c>
      <c r="AE8" s="49" t="s">
        <v>10</v>
      </c>
      <c r="AF8" s="74"/>
      <c r="AG8" s="64">
        <v>0.23799999999999999</v>
      </c>
      <c r="AH8" s="49" t="s">
        <v>10</v>
      </c>
      <c r="AI8" s="64">
        <v>5.6000000000000001E-2</v>
      </c>
      <c r="AJ8" s="49" t="s">
        <v>10</v>
      </c>
      <c r="AK8" s="74"/>
      <c r="AL8" s="64">
        <v>187.983</v>
      </c>
      <c r="AM8" s="49" t="s">
        <v>10</v>
      </c>
      <c r="AN8" s="64">
        <v>205.827</v>
      </c>
      <c r="AO8" s="49" t="s">
        <v>10</v>
      </c>
      <c r="AP8" s="74"/>
      <c r="AQ8" s="64">
        <v>9.3059999999999992</v>
      </c>
      <c r="AR8" s="49" t="s">
        <v>10</v>
      </c>
      <c r="AS8" s="64">
        <v>15.4</v>
      </c>
      <c r="AT8" s="49" t="s">
        <v>10</v>
      </c>
      <c r="AU8" s="74"/>
      <c r="AV8" s="64">
        <v>8.0969999999999995</v>
      </c>
      <c r="AW8" s="49" t="s">
        <v>10</v>
      </c>
      <c r="AX8" s="64">
        <v>3.6850000000000001</v>
      </c>
      <c r="AY8" s="49" t="s">
        <v>10</v>
      </c>
      <c r="AZ8" s="74"/>
      <c r="BA8" s="64">
        <v>2532.7260000000001</v>
      </c>
      <c r="BB8" s="49" t="s">
        <v>10</v>
      </c>
      <c r="BC8" s="64">
        <v>1007.8729</v>
      </c>
      <c r="BD8" s="49" t="s">
        <v>10</v>
      </c>
      <c r="BE8" s="74"/>
      <c r="BF8" s="64">
        <v>1600.5904</v>
      </c>
      <c r="BG8" s="49" t="s">
        <v>10</v>
      </c>
      <c r="BH8" s="64">
        <v>1038.0552</v>
      </c>
      <c r="BI8" s="49" t="s">
        <v>10</v>
      </c>
      <c r="BJ8" s="74"/>
      <c r="BK8" s="64">
        <v>303.58</v>
      </c>
      <c r="BL8" s="49" t="s">
        <v>10</v>
      </c>
      <c r="BM8" s="64">
        <v>186.49299999999999</v>
      </c>
      <c r="BN8" s="49" t="s">
        <v>10</v>
      </c>
      <c r="BO8" s="74"/>
      <c r="BP8" s="64">
        <v>329.29199999999997</v>
      </c>
      <c r="BQ8" s="49" t="s">
        <v>10</v>
      </c>
      <c r="BR8" s="64">
        <v>181.92599999999999</v>
      </c>
      <c r="BS8" s="49" t="s">
        <v>10</v>
      </c>
      <c r="BT8" s="74"/>
      <c r="BU8" s="64">
        <v>7912.0212000000001</v>
      </c>
      <c r="BV8" s="49" t="s">
        <v>10</v>
      </c>
      <c r="BW8" s="64">
        <v>3646.4558000000002</v>
      </c>
      <c r="BX8" s="49" t="s">
        <v>10</v>
      </c>
      <c r="BY8" s="74"/>
      <c r="BZ8" s="64">
        <v>1151.8389999999999</v>
      </c>
      <c r="CA8" s="49" t="s">
        <v>10</v>
      </c>
      <c r="CB8" s="64">
        <v>429.553</v>
      </c>
      <c r="CC8" s="49" t="s">
        <v>10</v>
      </c>
      <c r="CD8" s="74"/>
      <c r="CE8" s="64">
        <v>63.591999999999999</v>
      </c>
      <c r="CF8" s="49" t="s">
        <v>10</v>
      </c>
      <c r="CG8" s="64">
        <v>63.189</v>
      </c>
      <c r="CH8" s="49" t="s">
        <v>10</v>
      </c>
    </row>
    <row r="9" spans="1:86" ht="14.1" customHeight="1" x14ac:dyDescent="0.2">
      <c r="A9" s="1">
        <v>4.1666666666666664E-2</v>
      </c>
      <c r="B9" s="72">
        <f>(D9^2+F9^2)^0.5/6.3/1.73</f>
        <v>16.137069574979371</v>
      </c>
      <c r="C9" s="78">
        <f>C8+D9/D$6</f>
        <v>172.24429999999998</v>
      </c>
      <c r="D9" s="60">
        <v>155.04</v>
      </c>
      <c r="E9" s="78">
        <f>E8+F9/F$6</f>
        <v>84.928300000000007</v>
      </c>
      <c r="F9" s="50">
        <v>83.04</v>
      </c>
      <c r="G9" s="72">
        <f>(I9^2+K9^2)^0.5/6.3/1.73</f>
        <v>14.710199737172008</v>
      </c>
      <c r="H9" s="78">
        <f>H8+I9/I$6</f>
        <v>87.8309</v>
      </c>
      <c r="I9" s="60">
        <v>129.12</v>
      </c>
      <c r="J9" s="78">
        <f>J8+K9/K$6</f>
        <v>63.3508</v>
      </c>
      <c r="K9" s="60">
        <v>95.04</v>
      </c>
      <c r="L9" s="72">
        <f>(N9^2+P9^2)^0.5/6.3/1.73</f>
        <v>4.8414774362997708</v>
      </c>
      <c r="M9" s="78">
        <f>M8+N9/N$6</f>
        <v>48.423400000000001</v>
      </c>
      <c r="N9" s="60">
        <v>45.12</v>
      </c>
      <c r="O9" s="78">
        <f>O8+P9/P$6</f>
        <v>53.136699999999998</v>
      </c>
      <c r="P9" s="50">
        <v>27.36</v>
      </c>
      <c r="Q9" s="72">
        <f>(S9^2+U9^2)^0.5/6.3/1.73</f>
        <v>61.707124475362257</v>
      </c>
      <c r="R9" s="78">
        <f>R8+S9/S$6</f>
        <v>1007.7565000000001</v>
      </c>
      <c r="S9" s="60">
        <v>612</v>
      </c>
      <c r="T9" s="78">
        <f>T8+U9/U$6</f>
        <v>390.37510000000003</v>
      </c>
      <c r="U9" s="50">
        <v>278.88</v>
      </c>
      <c r="V9" s="72">
        <f>(X9^2+Z9^2)^0.5/6.3/1.73</f>
        <v>78.437932391473097</v>
      </c>
      <c r="W9" s="78">
        <f>W8+X9/X$6</f>
        <v>15293.0257</v>
      </c>
      <c r="X9" s="60">
        <v>765.36</v>
      </c>
      <c r="Y9" s="78">
        <f>Y8+Z9/Z$6</f>
        <v>6243.1289999999999</v>
      </c>
      <c r="Z9" s="50">
        <v>380.88</v>
      </c>
      <c r="AA9" s="72">
        <f>(AC9^2+AE9^2)^0.5/6.3/1.73</f>
        <v>9.711556869288394</v>
      </c>
      <c r="AB9" s="78">
        <f>AB8+AC9/AC$6</f>
        <v>180.82390000000001</v>
      </c>
      <c r="AC9" s="60">
        <v>95.52</v>
      </c>
      <c r="AD9" s="78">
        <f>AD8+AE9/AE$6</f>
        <v>98.582499999999996</v>
      </c>
      <c r="AE9" s="50">
        <v>45.6</v>
      </c>
      <c r="AF9" s="72">
        <f>(AH9^2+AJ9^2)^0.5/6.3/1.73</f>
        <v>0</v>
      </c>
      <c r="AG9" s="78">
        <f>AG8+AH9/AH$6</f>
        <v>0.23799999999999999</v>
      </c>
      <c r="AH9" s="50">
        <v>0</v>
      </c>
      <c r="AI9" s="78">
        <f>AI8+AJ9/AJ$6</f>
        <v>5.6000000000000001E-2</v>
      </c>
      <c r="AJ9" s="50">
        <v>0</v>
      </c>
      <c r="AK9" s="72">
        <f>(AM9^2+AO9^2)^0.5/6.3/1.73</f>
        <v>81.102043820658665</v>
      </c>
      <c r="AL9" s="78">
        <f>AL8+AM9/AM$6</f>
        <v>188.11520000000002</v>
      </c>
      <c r="AM9" s="60">
        <v>634.56000000000006</v>
      </c>
      <c r="AN9" s="78">
        <f>AN8+AO9/AO$6</f>
        <v>205.95519999999999</v>
      </c>
      <c r="AO9" s="50">
        <v>615.36</v>
      </c>
      <c r="AP9" s="72">
        <f>(AR9^2+AT9^2)^0.5/6.3/1.73</f>
        <v>1.6031070496626521</v>
      </c>
      <c r="AQ9" s="78">
        <f>AQ8+AR9/AR$6</f>
        <v>9.3081999999999994</v>
      </c>
      <c r="AR9" s="60">
        <v>10.56</v>
      </c>
      <c r="AS9" s="78">
        <f>AS8+AT9/AT$6</f>
        <v>15.402900000000001</v>
      </c>
      <c r="AT9" s="50">
        <v>13.92</v>
      </c>
      <c r="AU9" s="72">
        <f>(AW9^2+AY9^2)^0.5/6.3/1.73</f>
        <v>4.6309835636154801</v>
      </c>
      <c r="AV9" s="78">
        <f>AV8+AW9/AW$6</f>
        <v>8.1059000000000001</v>
      </c>
      <c r="AW9" s="60">
        <v>42.72</v>
      </c>
      <c r="AX9" s="78">
        <f>AX8+AY9/AY$6</f>
        <v>3.6905999999999999</v>
      </c>
      <c r="AY9" s="50">
        <v>26.88</v>
      </c>
      <c r="AZ9" s="72">
        <f>(BB9^2+BD9^2)^0.5/6.3/1.73</f>
        <v>13.358362329601377</v>
      </c>
      <c r="BA9" s="78">
        <f>BA8+BB9/BB$6</f>
        <v>2532.7539000000002</v>
      </c>
      <c r="BB9" s="60">
        <v>133.92000000000002</v>
      </c>
      <c r="BC9" s="78">
        <f>BC8+BD9/BD$6</f>
        <v>1007.8847999999999</v>
      </c>
      <c r="BD9" s="50">
        <v>57.120000000000005</v>
      </c>
      <c r="BE9" s="72">
        <f>(BG9^2+BI9^2)^0.5/6.3/1.73</f>
        <v>9.9638214994247356</v>
      </c>
      <c r="BF9" s="78">
        <f>BF8+BG9/BG$6</f>
        <v>1600.6100000000001</v>
      </c>
      <c r="BG9" s="60">
        <v>94.08</v>
      </c>
      <c r="BH9" s="78">
        <f>BH8+BI9/BI$6</f>
        <v>1038.0664999999999</v>
      </c>
      <c r="BI9" s="50">
        <v>54.24</v>
      </c>
      <c r="BJ9" s="72">
        <f>(BL9^2+BN9^2)^0.5/6.3/1.73</f>
        <v>3.555045165205275</v>
      </c>
      <c r="BK9" s="78">
        <f>BK8+BL9/BL$6</f>
        <v>303.58539999999999</v>
      </c>
      <c r="BL9" s="60">
        <v>25.92</v>
      </c>
      <c r="BM9" s="78">
        <f>BM8+BN9/BN$6</f>
        <v>186.499</v>
      </c>
      <c r="BN9" s="50">
        <v>28.8</v>
      </c>
      <c r="BO9" s="72">
        <f>(BQ9^2+BS9^2)^0.5/6.3/1.73</f>
        <v>27.570381182831138</v>
      </c>
      <c r="BP9" s="78">
        <f>BP8+BQ9/BQ$6</f>
        <v>329.34699999999998</v>
      </c>
      <c r="BQ9" s="60">
        <v>264</v>
      </c>
      <c r="BR9" s="78">
        <f>BR8+BS9/BS$6</f>
        <v>181.95589999999999</v>
      </c>
      <c r="BS9" s="60">
        <v>143.52000000000001</v>
      </c>
      <c r="BT9" s="72">
        <f>(BV9^2+BX9^2)^0.5/6.3/1.73</f>
        <v>35.102652288221954</v>
      </c>
      <c r="BU9" s="78">
        <f>BU8+BV9/BV$6</f>
        <v>7912.1136000000006</v>
      </c>
      <c r="BV9" s="60">
        <v>332.64</v>
      </c>
      <c r="BW9" s="78">
        <f>BW8+BX9/BX$6</f>
        <v>3646.5083</v>
      </c>
      <c r="BX9" s="50">
        <v>189</v>
      </c>
      <c r="BY9" s="72">
        <f>(CA9^2+CC9^2)^0.5/6.3/1.73</f>
        <v>102.72584905977617</v>
      </c>
      <c r="BZ9" s="78">
        <f>BZ8+CA9/CA$6</f>
        <v>1151.9797999999998</v>
      </c>
      <c r="CA9" s="60">
        <v>1013.76</v>
      </c>
      <c r="CB9" s="78">
        <f>CB8+CC9/CC$6</f>
        <v>429.61899999999997</v>
      </c>
      <c r="CC9" s="50">
        <v>475.2</v>
      </c>
      <c r="CD9" s="72">
        <f>(CF9^2+CH9^2)^0.5/6.3/1.73</f>
        <v>5.7045931989511116</v>
      </c>
      <c r="CE9" s="78">
        <f>CE8+CF9/CF$6</f>
        <v>63.602699999999999</v>
      </c>
      <c r="CF9" s="60">
        <v>51.36</v>
      </c>
      <c r="CG9" s="78">
        <f>CG8+CH9/CH$6</f>
        <v>63.196300000000001</v>
      </c>
      <c r="CH9" s="50">
        <v>35.04</v>
      </c>
    </row>
    <row r="10" spans="1:86" ht="14.1" customHeight="1" x14ac:dyDescent="0.2">
      <c r="A10" s="1">
        <v>8.3333333333333301E-2</v>
      </c>
      <c r="B10" s="72">
        <f t="shared" ref="B10:B32" si="0">(D10^2+F10^2)^0.5/6.3/1.73</f>
        <v>16.808163547605634</v>
      </c>
      <c r="C10" s="78">
        <f t="shared" ref="C10:E32" si="1">C9+D10/D$6</f>
        <v>172.27789999999999</v>
      </c>
      <c r="D10" s="50">
        <v>161.28</v>
      </c>
      <c r="E10" s="78">
        <f t="shared" si="1"/>
        <v>84.946400000000011</v>
      </c>
      <c r="F10" s="50">
        <v>86.88</v>
      </c>
      <c r="G10" s="72">
        <f t="shared" ref="G10:G32" si="2">(I10^2+K10^2)^0.5/6.3/1.73</f>
        <v>14.079611001722395</v>
      </c>
      <c r="H10" s="78">
        <f t="shared" ref="H10:H32" si="3">H9+I10/I$6</f>
        <v>87.855999999999995</v>
      </c>
      <c r="I10" s="50">
        <v>120.48</v>
      </c>
      <c r="J10" s="78">
        <f t="shared" ref="J10:J32" si="4">J9+K10/K$6</f>
        <v>63.370599999999996</v>
      </c>
      <c r="K10" s="50">
        <v>95.04</v>
      </c>
      <c r="L10" s="72">
        <f t="shared" ref="L10:L32" si="5">(N10^2+P10^2)^0.5/6.3/1.73</f>
        <v>4.9019932767379499</v>
      </c>
      <c r="M10" s="78">
        <f t="shared" ref="M10:M32" si="6">M9+N10/N$6</f>
        <v>48.432900000000004</v>
      </c>
      <c r="N10" s="50">
        <v>45.6</v>
      </c>
      <c r="O10" s="78">
        <f t="shared" ref="O10:O32" si="7">O9+P10/P$6</f>
        <v>53.142499999999998</v>
      </c>
      <c r="P10" s="50">
        <v>27.84</v>
      </c>
      <c r="Q10" s="72">
        <f t="shared" ref="Q10:Q32" si="8">(S10^2+U10^2)^0.5/6.3/1.73</f>
        <v>59.817017732316572</v>
      </c>
      <c r="R10" s="78">
        <f t="shared" ref="R10:R32" si="9">R9+S10/S$6</f>
        <v>1007.8784000000001</v>
      </c>
      <c r="S10" s="50">
        <v>585.12</v>
      </c>
      <c r="T10" s="78">
        <f t="shared" ref="T10:T32" si="10">T9+U10/U$6</f>
        <v>390.43500000000006</v>
      </c>
      <c r="U10" s="50">
        <v>287.52</v>
      </c>
      <c r="V10" s="72">
        <f t="shared" ref="V10:V32" si="11">(X10^2+Z10^2)^0.5/6.3/1.73</f>
        <v>78.617740577388034</v>
      </c>
      <c r="W10" s="78">
        <f t="shared" ref="W10:W32" si="12">W9+X10/X$6</f>
        <v>15293.1317</v>
      </c>
      <c r="X10" s="50">
        <v>763.2</v>
      </c>
      <c r="Y10" s="78">
        <f t="shared" ref="Y10:Y32" si="13">Y9+Z10/Z$6</f>
        <v>6243.1831000000002</v>
      </c>
      <c r="Z10" s="50">
        <v>389.52</v>
      </c>
      <c r="AA10" s="72">
        <f t="shared" ref="AA10:AA32" si="14">(AC10^2+AE10^2)^0.5/6.3/1.73</f>
        <v>9.1194108144256276</v>
      </c>
      <c r="AB10" s="78">
        <f t="shared" ref="AB10:AB32" si="15">AB9+AC10/AC$6</f>
        <v>180.8425</v>
      </c>
      <c r="AC10" s="50">
        <v>89.28</v>
      </c>
      <c r="AD10" s="78">
        <f t="shared" ref="AD10:AD32" si="16">AD9+AE10/AE$6</f>
        <v>98.5916</v>
      </c>
      <c r="AE10" s="50">
        <v>43.68</v>
      </c>
      <c r="AF10" s="72">
        <f t="shared" ref="AF10:AF32" si="17">(AH10^2+AJ10^2)^0.5/6.3/1.73</f>
        <v>0</v>
      </c>
      <c r="AG10" s="78">
        <f t="shared" ref="AG10:AG32" si="18">AG9+AH10/AH$6</f>
        <v>0.23799999999999999</v>
      </c>
      <c r="AH10" s="50">
        <v>0</v>
      </c>
      <c r="AI10" s="78">
        <f t="shared" ref="AI10:AI32" si="19">AI9+AJ10/AJ$6</f>
        <v>5.6000000000000001E-2</v>
      </c>
      <c r="AJ10" s="50">
        <v>0</v>
      </c>
      <c r="AK10" s="72">
        <f t="shared" ref="AK10:AK32" si="20">(AM10^2+AO10^2)^0.5/6.3/1.73</f>
        <v>90.155090500569642</v>
      </c>
      <c r="AL10" s="78">
        <f t="shared" ref="AL10:AL32" si="21">AL9+AM10/AM$6</f>
        <v>188.2604</v>
      </c>
      <c r="AM10" s="50">
        <v>696.96</v>
      </c>
      <c r="AN10" s="78">
        <f t="shared" ref="AN10:AN32" si="22">AN9+AO10/AO$6</f>
        <v>206.09949999999998</v>
      </c>
      <c r="AO10" s="50">
        <v>692.64</v>
      </c>
      <c r="AP10" s="72">
        <f t="shared" ref="AP10:AP32" si="23">(AR10^2+AT10^2)^0.5/6.3/1.73</f>
        <v>1.638410150310005</v>
      </c>
      <c r="AQ10" s="78">
        <f t="shared" ref="AQ10:AQ32" si="24">AQ9+AR10/AR$6</f>
        <v>9.3103999999999996</v>
      </c>
      <c r="AR10" s="50">
        <v>10.56</v>
      </c>
      <c r="AS10" s="78">
        <f t="shared" ref="AS10:AS32" si="25">AS9+AT10/AT$6</f>
        <v>15.405900000000001</v>
      </c>
      <c r="AT10" s="50">
        <v>14.4</v>
      </c>
      <c r="AU10" s="72">
        <f t="shared" ref="AU10:AU32" si="26">(AW10^2+AY10^2)^0.5/6.3/1.73</f>
        <v>4.7154448891645862</v>
      </c>
      <c r="AV10" s="78">
        <f t="shared" ref="AV10:AV32" si="27">AV9+AW10/AW$6</f>
        <v>8.1149000000000004</v>
      </c>
      <c r="AW10" s="50">
        <v>43.2</v>
      </c>
      <c r="AX10" s="78">
        <f t="shared" ref="AX10:AX32" si="28">AX9+AY10/AY$6</f>
        <v>3.6963999999999997</v>
      </c>
      <c r="AY10" s="50">
        <v>27.84</v>
      </c>
      <c r="AZ10" s="72">
        <f t="shared" ref="AZ10:AZ32" si="29">(BB10^2+BD10^2)^0.5/6.3/1.73</f>
        <v>13.375702049630254</v>
      </c>
      <c r="BA10" s="78">
        <f t="shared" ref="BA10:BA32" si="30">BA9+BB10/BB$6</f>
        <v>2532.7818000000002</v>
      </c>
      <c r="BB10" s="50">
        <v>133.92000000000002</v>
      </c>
      <c r="BC10" s="78">
        <f t="shared" ref="BC10:BC32" si="31">BC9+BD10/BD$6</f>
        <v>1007.8967999999999</v>
      </c>
      <c r="BD10" s="50">
        <v>57.6</v>
      </c>
      <c r="BE10" s="72">
        <f t="shared" ref="BE10:BE32" si="32">(BG10^2+BI10^2)^0.5/6.3/1.73</f>
        <v>9.9478463334532474</v>
      </c>
      <c r="BF10" s="78">
        <f t="shared" ref="BF10:BF32" si="33">BF9+BG10/BG$6</f>
        <v>1600.6295000000002</v>
      </c>
      <c r="BG10" s="50">
        <v>93.600000000000009</v>
      </c>
      <c r="BH10" s="78">
        <f t="shared" ref="BH10:BH32" si="34">BH9+BI10/BI$6</f>
        <v>1038.0779</v>
      </c>
      <c r="BI10" s="50">
        <v>54.72</v>
      </c>
      <c r="BJ10" s="72">
        <f t="shared" ref="BJ10:BJ32" si="35">(BL10^2+BN10^2)^0.5/6.3/1.73</f>
        <v>3.6500712579124204</v>
      </c>
      <c r="BK10" s="78">
        <f t="shared" ref="BK10:BK32" si="36">BK9+BL10/BL$6</f>
        <v>303.59089999999998</v>
      </c>
      <c r="BL10" s="50">
        <v>26.400000000000002</v>
      </c>
      <c r="BM10" s="78">
        <f t="shared" ref="BM10:BM32" si="37">BM9+BN10/BN$6</f>
        <v>186.5052</v>
      </c>
      <c r="BN10" s="50">
        <v>29.76</v>
      </c>
      <c r="BO10" s="72">
        <f t="shared" ref="BO10:BO32" si="38">(BQ10^2+BS10^2)^0.5/6.3/1.73</f>
        <v>26.435303759264396</v>
      </c>
      <c r="BP10" s="78">
        <f t="shared" ref="BP10:BP32" si="39">BP9+BQ10/BQ$6</f>
        <v>329.39839999999998</v>
      </c>
      <c r="BQ10" s="50">
        <v>246.72</v>
      </c>
      <c r="BR10" s="78">
        <f t="shared" ref="BR10:BR32" si="40">BR9+BS10/BS$6</f>
        <v>181.98689999999999</v>
      </c>
      <c r="BS10" s="60">
        <v>148.80000000000001</v>
      </c>
      <c r="BT10" s="72">
        <f t="shared" ref="BT10:BT32" si="41">(BV10^2+BX10^2)^0.5/6.3/1.73</f>
        <v>35.490572489495747</v>
      </c>
      <c r="BU10" s="78">
        <f t="shared" ref="BU10:BU32" si="42">BU9+BV10/BV$6</f>
        <v>7912.2062000000005</v>
      </c>
      <c r="BV10" s="50">
        <v>333.36</v>
      </c>
      <c r="BW10" s="78">
        <f t="shared" ref="BW10:BW32" si="43">BW9+BX10/BX$6</f>
        <v>3646.5628000000002</v>
      </c>
      <c r="BX10" s="50">
        <v>196.20000000000002</v>
      </c>
      <c r="BY10" s="72">
        <f t="shared" ref="BY10:BY32" si="44">(CA10^2+CC10^2)^0.5/6.3/1.73</f>
        <v>102.54986248302805</v>
      </c>
      <c r="BZ10" s="78">
        <f t="shared" ref="BZ10:BZ32" si="45">BZ9+CA10/CA$6</f>
        <v>1152.1192999999998</v>
      </c>
      <c r="CA10" s="50">
        <v>1004.4</v>
      </c>
      <c r="CB10" s="78">
        <f t="shared" ref="CB10:CB32" si="46">CB9+CC10/CC$6</f>
        <v>429.68709999999999</v>
      </c>
      <c r="CC10" s="50">
        <v>490.32</v>
      </c>
      <c r="CD10" s="72">
        <f t="shared" ref="CD10:CD32" si="47">(CF10^2+CH10^2)^0.5/6.3/1.73</f>
        <v>5.0700434797452925</v>
      </c>
      <c r="CE10" s="78">
        <f t="shared" ref="CE10:CE32" si="48">CE9+CF10/CF$6</f>
        <v>63.612400000000001</v>
      </c>
      <c r="CF10" s="50">
        <v>46.56</v>
      </c>
      <c r="CG10" s="78">
        <f t="shared" ref="CG10:CG32" si="49">CG9+CH10/CH$6</f>
        <v>63.202500000000001</v>
      </c>
      <c r="CH10" s="50">
        <v>29.76</v>
      </c>
    </row>
    <row r="11" spans="1:86" ht="14.1" customHeight="1" x14ac:dyDescent="0.2">
      <c r="A11" s="1">
        <v>0.125</v>
      </c>
      <c r="B11" s="72">
        <f t="shared" si="0"/>
        <v>17.176791072109442</v>
      </c>
      <c r="C11" s="78">
        <f t="shared" si="1"/>
        <v>172.3125</v>
      </c>
      <c r="D11" s="50">
        <v>166.08</v>
      </c>
      <c r="E11" s="78">
        <f t="shared" si="1"/>
        <v>84.964400000000012</v>
      </c>
      <c r="F11" s="50">
        <v>86.4</v>
      </c>
      <c r="G11" s="72">
        <f t="shared" si="2"/>
        <v>14.554514332034467</v>
      </c>
      <c r="H11" s="78">
        <f t="shared" si="3"/>
        <v>87.881999999999991</v>
      </c>
      <c r="I11" s="50">
        <v>124.8</v>
      </c>
      <c r="J11" s="78">
        <f t="shared" si="4"/>
        <v>63.390999999999998</v>
      </c>
      <c r="K11" s="50">
        <v>97.92</v>
      </c>
      <c r="L11" s="72">
        <f t="shared" si="5"/>
        <v>4.7897212879528848</v>
      </c>
      <c r="M11" s="78">
        <f t="shared" si="6"/>
        <v>48.442100000000003</v>
      </c>
      <c r="N11" s="50">
        <v>44.160000000000004</v>
      </c>
      <c r="O11" s="78">
        <f t="shared" si="7"/>
        <v>53.148299999999999</v>
      </c>
      <c r="P11" s="50">
        <v>27.84</v>
      </c>
      <c r="Q11" s="72">
        <f t="shared" si="8"/>
        <v>58.162009674774673</v>
      </c>
      <c r="R11" s="78">
        <f t="shared" si="9"/>
        <v>1007.9962</v>
      </c>
      <c r="S11" s="50">
        <v>565.44000000000005</v>
      </c>
      <c r="T11" s="78">
        <f t="shared" si="10"/>
        <v>390.49470000000008</v>
      </c>
      <c r="U11" s="50">
        <v>286.56</v>
      </c>
      <c r="V11" s="72">
        <f t="shared" si="11"/>
        <v>76.71321639862532</v>
      </c>
      <c r="W11" s="78">
        <f t="shared" si="12"/>
        <v>15293.234399999999</v>
      </c>
      <c r="X11" s="50">
        <v>739.44</v>
      </c>
      <c r="Y11" s="78">
        <f t="shared" si="13"/>
        <v>6243.2372999999998</v>
      </c>
      <c r="Z11" s="50">
        <v>390.24</v>
      </c>
      <c r="AA11" s="72">
        <f t="shared" si="14"/>
        <v>8.8039626722499964</v>
      </c>
      <c r="AB11" s="78">
        <f t="shared" si="15"/>
        <v>180.8604</v>
      </c>
      <c r="AC11" s="50">
        <v>85.92</v>
      </c>
      <c r="AD11" s="78">
        <f t="shared" si="16"/>
        <v>98.600499999999997</v>
      </c>
      <c r="AE11" s="50">
        <v>42.72</v>
      </c>
      <c r="AF11" s="72">
        <f t="shared" si="17"/>
        <v>0</v>
      </c>
      <c r="AG11" s="78">
        <f t="shared" si="18"/>
        <v>0.23799999999999999</v>
      </c>
      <c r="AH11" s="50">
        <v>0</v>
      </c>
      <c r="AI11" s="78">
        <f t="shared" si="19"/>
        <v>5.6000000000000001E-2</v>
      </c>
      <c r="AJ11" s="50">
        <v>0</v>
      </c>
      <c r="AK11" s="72">
        <f t="shared" si="20"/>
        <v>93.085753783955113</v>
      </c>
      <c r="AL11" s="78">
        <f t="shared" si="21"/>
        <v>188.4085</v>
      </c>
      <c r="AM11" s="50">
        <v>710.88</v>
      </c>
      <c r="AN11" s="78">
        <f t="shared" si="22"/>
        <v>206.25029999999998</v>
      </c>
      <c r="AO11" s="50">
        <v>723.84</v>
      </c>
      <c r="AP11" s="72">
        <f t="shared" si="23"/>
        <v>1.638410150310005</v>
      </c>
      <c r="AQ11" s="78">
        <f t="shared" si="24"/>
        <v>9.3125999999999998</v>
      </c>
      <c r="AR11" s="50">
        <v>10.56</v>
      </c>
      <c r="AS11" s="78">
        <f t="shared" si="25"/>
        <v>15.408900000000001</v>
      </c>
      <c r="AT11" s="50">
        <v>14.4</v>
      </c>
      <c r="AU11" s="72">
        <f t="shared" si="26"/>
        <v>4.7525241370174145</v>
      </c>
      <c r="AV11" s="78">
        <f t="shared" si="27"/>
        <v>8.1240000000000006</v>
      </c>
      <c r="AW11" s="50">
        <v>43.68</v>
      </c>
      <c r="AX11" s="78">
        <f t="shared" si="28"/>
        <v>3.7021999999999995</v>
      </c>
      <c r="AY11" s="50">
        <v>27.84</v>
      </c>
      <c r="AZ11" s="72">
        <f t="shared" si="29"/>
        <v>13.433580110341692</v>
      </c>
      <c r="BA11" s="78">
        <f t="shared" si="30"/>
        <v>2532.8098</v>
      </c>
      <c r="BB11" s="50">
        <v>134.4</v>
      </c>
      <c r="BC11" s="78">
        <f t="shared" si="31"/>
        <v>1007.9088999999999</v>
      </c>
      <c r="BD11" s="50">
        <v>58.08</v>
      </c>
      <c r="BE11" s="72">
        <f t="shared" si="32"/>
        <v>9.9322360434044388</v>
      </c>
      <c r="BF11" s="78">
        <f t="shared" si="33"/>
        <v>1600.6489000000001</v>
      </c>
      <c r="BG11" s="50">
        <v>93.12</v>
      </c>
      <c r="BH11" s="78">
        <f t="shared" si="34"/>
        <v>1038.0894000000001</v>
      </c>
      <c r="BI11" s="50">
        <v>55.2</v>
      </c>
      <c r="BJ11" s="72">
        <f t="shared" si="35"/>
        <v>3.6543198509501127</v>
      </c>
      <c r="BK11" s="78">
        <f t="shared" si="36"/>
        <v>303.59629999999999</v>
      </c>
      <c r="BL11" s="50">
        <v>25.92</v>
      </c>
      <c r="BM11" s="78">
        <f t="shared" si="37"/>
        <v>186.51150000000001</v>
      </c>
      <c r="BN11" s="50">
        <v>30.240000000000002</v>
      </c>
      <c r="BO11" s="72">
        <f t="shared" si="38"/>
        <v>26.194799920063769</v>
      </c>
      <c r="BP11" s="78">
        <f t="shared" si="39"/>
        <v>329.44970000000001</v>
      </c>
      <c r="BQ11" s="50">
        <v>246.24</v>
      </c>
      <c r="BR11" s="78">
        <f t="shared" si="40"/>
        <v>182.017</v>
      </c>
      <c r="BS11" s="60">
        <v>144.47999999999999</v>
      </c>
      <c r="BT11" s="72">
        <f t="shared" si="41"/>
        <v>34.749978757898504</v>
      </c>
      <c r="BU11" s="78">
        <f t="shared" si="42"/>
        <v>7912.2952000000005</v>
      </c>
      <c r="BV11" s="50">
        <v>320.40000000000003</v>
      </c>
      <c r="BW11" s="78">
        <f t="shared" si="43"/>
        <v>3646.6188999999999</v>
      </c>
      <c r="BX11" s="50">
        <v>201.96</v>
      </c>
      <c r="BY11" s="72">
        <f t="shared" si="44"/>
        <v>101.54984547029252</v>
      </c>
      <c r="BZ11" s="78">
        <f t="shared" si="45"/>
        <v>1152.2576999999999</v>
      </c>
      <c r="CA11" s="50">
        <v>996.48</v>
      </c>
      <c r="CB11" s="78">
        <f t="shared" si="46"/>
        <v>429.75399999999996</v>
      </c>
      <c r="CC11" s="50">
        <v>481.68</v>
      </c>
      <c r="CD11" s="72">
        <f t="shared" si="47"/>
        <v>5.1790484409838129</v>
      </c>
      <c r="CE11" s="78">
        <f t="shared" si="48"/>
        <v>63.622199999999999</v>
      </c>
      <c r="CF11" s="50">
        <v>47.04</v>
      </c>
      <c r="CG11" s="78">
        <f t="shared" si="49"/>
        <v>63.209000000000003</v>
      </c>
      <c r="CH11" s="50">
        <v>31.2</v>
      </c>
    </row>
    <row r="12" spans="1:86" s="129" customFormat="1" ht="14.1" customHeight="1" x14ac:dyDescent="0.2">
      <c r="A12" s="41">
        <v>0.16666666666666699</v>
      </c>
      <c r="B12" s="73">
        <f t="shared" si="0"/>
        <v>16.524669317317844</v>
      </c>
      <c r="C12" s="79">
        <f t="shared" si="1"/>
        <v>172.34520000000001</v>
      </c>
      <c r="D12" s="51">
        <v>156.96</v>
      </c>
      <c r="E12" s="79">
        <f t="shared" si="1"/>
        <v>84.982800000000012</v>
      </c>
      <c r="F12" s="51">
        <v>88.320000000000007</v>
      </c>
      <c r="G12" s="73">
        <f t="shared" si="2"/>
        <v>14.588722868752363</v>
      </c>
      <c r="H12" s="79">
        <f t="shared" si="3"/>
        <v>87.907699999999991</v>
      </c>
      <c r="I12" s="51">
        <v>123.36</v>
      </c>
      <c r="J12" s="79">
        <f t="shared" si="4"/>
        <v>63.411899999999996</v>
      </c>
      <c r="K12" s="51">
        <v>100.32000000000001</v>
      </c>
      <c r="L12" s="73">
        <f t="shared" si="5"/>
        <v>4.9484624396904451</v>
      </c>
      <c r="M12" s="79">
        <f t="shared" si="6"/>
        <v>48.451600000000006</v>
      </c>
      <c r="N12" s="51">
        <v>45.6</v>
      </c>
      <c r="O12" s="79">
        <f t="shared" si="7"/>
        <v>53.154299999999999</v>
      </c>
      <c r="P12" s="51">
        <v>28.8</v>
      </c>
      <c r="Q12" s="73">
        <f t="shared" si="8"/>
        <v>59.067183878812251</v>
      </c>
      <c r="R12" s="79">
        <f t="shared" si="9"/>
        <v>1008.1161000000001</v>
      </c>
      <c r="S12" s="51">
        <v>575.52</v>
      </c>
      <c r="T12" s="79">
        <f t="shared" si="10"/>
        <v>390.55480000000006</v>
      </c>
      <c r="U12" s="51">
        <v>288.48</v>
      </c>
      <c r="V12" s="73">
        <f t="shared" si="11"/>
        <v>76.406316929089911</v>
      </c>
      <c r="W12" s="79">
        <f t="shared" si="12"/>
        <v>15293.3362</v>
      </c>
      <c r="X12" s="51">
        <v>732.96</v>
      </c>
      <c r="Y12" s="79">
        <f t="shared" si="13"/>
        <v>6243.2921999999999</v>
      </c>
      <c r="Z12" s="51">
        <v>395.28000000000003</v>
      </c>
      <c r="AA12" s="73">
        <f t="shared" si="14"/>
        <v>8.8986269466527776</v>
      </c>
      <c r="AB12" s="79">
        <f t="shared" si="15"/>
        <v>180.87790000000001</v>
      </c>
      <c r="AC12" s="51">
        <v>84</v>
      </c>
      <c r="AD12" s="79">
        <f t="shared" si="16"/>
        <v>98.610599999999991</v>
      </c>
      <c r="AE12" s="51">
        <v>48.480000000000004</v>
      </c>
      <c r="AF12" s="73">
        <f t="shared" si="17"/>
        <v>0</v>
      </c>
      <c r="AG12" s="79">
        <f t="shared" si="18"/>
        <v>0.23799999999999999</v>
      </c>
      <c r="AH12" s="51">
        <v>0</v>
      </c>
      <c r="AI12" s="79">
        <f t="shared" si="19"/>
        <v>5.6000000000000001E-2</v>
      </c>
      <c r="AJ12" s="51">
        <v>0</v>
      </c>
      <c r="AK12" s="73">
        <f t="shared" si="20"/>
        <v>85.086819179300207</v>
      </c>
      <c r="AL12" s="79">
        <f t="shared" si="21"/>
        <v>188.547</v>
      </c>
      <c r="AM12" s="51">
        <v>664.80000000000007</v>
      </c>
      <c r="AN12" s="79">
        <f t="shared" si="22"/>
        <v>206.38499999999999</v>
      </c>
      <c r="AO12" s="51">
        <v>646.56000000000006</v>
      </c>
      <c r="AP12" s="73">
        <f t="shared" si="23"/>
        <v>1.6127571416328594</v>
      </c>
      <c r="AQ12" s="79">
        <f t="shared" si="24"/>
        <v>9.3147000000000002</v>
      </c>
      <c r="AR12" s="51">
        <v>10.08</v>
      </c>
      <c r="AS12" s="79">
        <f t="shared" si="25"/>
        <v>15.411900000000001</v>
      </c>
      <c r="AT12" s="51">
        <v>14.4</v>
      </c>
      <c r="AU12" s="73">
        <f t="shared" si="26"/>
        <v>4.6795226720887841</v>
      </c>
      <c r="AV12" s="79">
        <f t="shared" si="27"/>
        <v>8.1326999999999998</v>
      </c>
      <c r="AW12" s="51">
        <v>41.76</v>
      </c>
      <c r="AX12" s="79">
        <f t="shared" si="28"/>
        <v>3.7082999999999995</v>
      </c>
      <c r="AY12" s="51">
        <v>29.28</v>
      </c>
      <c r="AZ12" s="73">
        <f t="shared" si="29"/>
        <v>13.393164140157623</v>
      </c>
      <c r="BA12" s="79">
        <f t="shared" si="30"/>
        <v>2532.8377</v>
      </c>
      <c r="BB12" s="51">
        <v>133.92000000000002</v>
      </c>
      <c r="BC12" s="79">
        <f t="shared" si="31"/>
        <v>1007.9209999999999</v>
      </c>
      <c r="BD12" s="51">
        <v>58.08</v>
      </c>
      <c r="BE12" s="73">
        <f t="shared" si="32"/>
        <v>9.9925900795928797</v>
      </c>
      <c r="BF12" s="79">
        <f t="shared" si="33"/>
        <v>1600.6684000000002</v>
      </c>
      <c r="BG12" s="51">
        <v>93.600000000000009</v>
      </c>
      <c r="BH12" s="79">
        <f t="shared" si="34"/>
        <v>1038.1010000000001</v>
      </c>
      <c r="BI12" s="51">
        <v>55.68</v>
      </c>
      <c r="BJ12" s="73">
        <f t="shared" si="35"/>
        <v>3.7122449568531155</v>
      </c>
      <c r="BK12" s="79">
        <f t="shared" si="36"/>
        <v>303.6019</v>
      </c>
      <c r="BL12" s="51">
        <v>26.88</v>
      </c>
      <c r="BM12" s="79">
        <f t="shared" si="37"/>
        <v>186.51780000000002</v>
      </c>
      <c r="BN12" s="51">
        <v>30.240000000000002</v>
      </c>
      <c r="BO12" s="73">
        <f t="shared" si="38"/>
        <v>26.308839704765941</v>
      </c>
      <c r="BP12" s="79">
        <f t="shared" si="39"/>
        <v>329.50130000000001</v>
      </c>
      <c r="BQ12" s="51">
        <v>247.68</v>
      </c>
      <c r="BR12" s="79">
        <f t="shared" si="40"/>
        <v>182.0471</v>
      </c>
      <c r="BS12" s="76">
        <v>144.47999999999999</v>
      </c>
      <c r="BT12" s="73">
        <f t="shared" si="41"/>
        <v>35.068944549827307</v>
      </c>
      <c r="BU12" s="79">
        <f t="shared" si="42"/>
        <v>7912.3849000000009</v>
      </c>
      <c r="BV12" s="51">
        <v>322.92</v>
      </c>
      <c r="BW12" s="79">
        <f t="shared" si="43"/>
        <v>3646.6756999999998</v>
      </c>
      <c r="BX12" s="51">
        <v>204.48000000000002</v>
      </c>
      <c r="BY12" s="73">
        <f t="shared" si="44"/>
        <v>101.51122539708831</v>
      </c>
      <c r="BZ12" s="79">
        <f t="shared" si="45"/>
        <v>1152.3951</v>
      </c>
      <c r="CA12" s="51">
        <v>989.28</v>
      </c>
      <c r="CB12" s="79">
        <f t="shared" si="46"/>
        <v>429.82279999999997</v>
      </c>
      <c r="CC12" s="51">
        <v>495.36</v>
      </c>
      <c r="CD12" s="73">
        <f t="shared" si="47"/>
        <v>6.2460262873078953</v>
      </c>
      <c r="CE12" s="79">
        <f t="shared" si="48"/>
        <v>63.633699999999997</v>
      </c>
      <c r="CF12" s="51">
        <v>55.2</v>
      </c>
      <c r="CG12" s="79">
        <f t="shared" si="49"/>
        <v>63.217300000000002</v>
      </c>
      <c r="CH12" s="51">
        <v>39.840000000000003</v>
      </c>
    </row>
    <row r="13" spans="1:86" ht="14.1" customHeight="1" x14ac:dyDescent="0.2">
      <c r="A13" s="1">
        <v>0.20833333333333301</v>
      </c>
      <c r="B13" s="72">
        <f t="shared" si="0"/>
        <v>17.568887490161579</v>
      </c>
      <c r="C13" s="78">
        <f t="shared" si="1"/>
        <v>172.37960000000001</v>
      </c>
      <c r="D13" s="50">
        <v>165.12</v>
      </c>
      <c r="E13" s="78">
        <f t="shared" si="1"/>
        <v>85.003000000000014</v>
      </c>
      <c r="F13" s="50">
        <v>96.960000000000008</v>
      </c>
      <c r="G13" s="72">
        <f t="shared" si="2"/>
        <v>14.419626225792065</v>
      </c>
      <c r="H13" s="78">
        <f t="shared" si="3"/>
        <v>87.933699999999988</v>
      </c>
      <c r="I13" s="50">
        <v>124.8</v>
      </c>
      <c r="J13" s="78">
        <f t="shared" si="4"/>
        <v>63.431799999999996</v>
      </c>
      <c r="K13" s="50">
        <v>95.52</v>
      </c>
      <c r="L13" s="72">
        <f t="shared" si="5"/>
        <v>5.083796919621336</v>
      </c>
      <c r="M13" s="78">
        <f t="shared" si="6"/>
        <v>48.461400000000005</v>
      </c>
      <c r="N13" s="50">
        <v>47.04</v>
      </c>
      <c r="O13" s="78">
        <f t="shared" si="7"/>
        <v>53.160400000000003</v>
      </c>
      <c r="P13" s="50">
        <v>29.28</v>
      </c>
      <c r="Q13" s="72">
        <f t="shared" si="8"/>
        <v>59.560095096198559</v>
      </c>
      <c r="R13" s="78">
        <f t="shared" si="9"/>
        <v>1008.2368000000001</v>
      </c>
      <c r="S13" s="50">
        <v>579.36</v>
      </c>
      <c r="T13" s="78">
        <f t="shared" si="10"/>
        <v>390.61580000000004</v>
      </c>
      <c r="U13" s="50">
        <v>292.8</v>
      </c>
      <c r="V13" s="72">
        <f t="shared" si="11"/>
        <v>79.393825293508712</v>
      </c>
      <c r="W13" s="78">
        <f t="shared" si="12"/>
        <v>15293.442799999999</v>
      </c>
      <c r="X13" s="50">
        <v>767.52</v>
      </c>
      <c r="Y13" s="78">
        <f t="shared" si="13"/>
        <v>6243.3477000000003</v>
      </c>
      <c r="Z13" s="50">
        <v>399.6</v>
      </c>
      <c r="AA13" s="72">
        <f t="shared" si="14"/>
        <v>10.805339120323124</v>
      </c>
      <c r="AB13" s="78">
        <f t="shared" si="15"/>
        <v>180.89930000000001</v>
      </c>
      <c r="AC13" s="50">
        <v>102.72</v>
      </c>
      <c r="AD13" s="78">
        <f t="shared" si="16"/>
        <v>98.622599999999991</v>
      </c>
      <c r="AE13" s="50">
        <v>57.6</v>
      </c>
      <c r="AF13" s="72">
        <f t="shared" si="17"/>
        <v>0</v>
      </c>
      <c r="AG13" s="78">
        <f t="shared" si="18"/>
        <v>0.23799999999999999</v>
      </c>
      <c r="AH13" s="50">
        <v>0</v>
      </c>
      <c r="AI13" s="78">
        <f t="shared" si="19"/>
        <v>5.6000000000000001E-2</v>
      </c>
      <c r="AJ13" s="50">
        <v>0</v>
      </c>
      <c r="AK13" s="72">
        <f t="shared" si="20"/>
        <v>92.406546152975807</v>
      </c>
      <c r="AL13" s="78">
        <f t="shared" si="21"/>
        <v>188.69319999999999</v>
      </c>
      <c r="AM13" s="50">
        <v>701.76</v>
      </c>
      <c r="AN13" s="78">
        <f t="shared" si="22"/>
        <v>206.53549999999998</v>
      </c>
      <c r="AO13" s="50">
        <v>722.4</v>
      </c>
      <c r="AP13" s="72">
        <f t="shared" si="23"/>
        <v>1.638410150310005</v>
      </c>
      <c r="AQ13" s="78">
        <f t="shared" si="24"/>
        <v>9.3169000000000004</v>
      </c>
      <c r="AR13" s="50">
        <v>10.56</v>
      </c>
      <c r="AS13" s="78">
        <f t="shared" si="25"/>
        <v>15.414900000000001</v>
      </c>
      <c r="AT13" s="50">
        <v>14.4</v>
      </c>
      <c r="AU13" s="72">
        <f t="shared" si="26"/>
        <v>4.8372691105738665</v>
      </c>
      <c r="AV13" s="78">
        <f t="shared" si="27"/>
        <v>8.1418999999999997</v>
      </c>
      <c r="AW13" s="50">
        <v>44.160000000000004</v>
      </c>
      <c r="AX13" s="78">
        <f t="shared" si="28"/>
        <v>3.7142999999999993</v>
      </c>
      <c r="AY13" s="50">
        <v>28.8</v>
      </c>
      <c r="AZ13" s="72">
        <f t="shared" si="29"/>
        <v>13.451111259626105</v>
      </c>
      <c r="BA13" s="78">
        <f t="shared" si="30"/>
        <v>2532.8656999999998</v>
      </c>
      <c r="BB13" s="50">
        <v>134.4</v>
      </c>
      <c r="BC13" s="78">
        <f t="shared" si="31"/>
        <v>1007.9331999999999</v>
      </c>
      <c r="BD13" s="50">
        <v>58.56</v>
      </c>
      <c r="BE13" s="72">
        <f t="shared" si="32"/>
        <v>9.9774385988079874</v>
      </c>
      <c r="BF13" s="78">
        <f t="shared" si="33"/>
        <v>1600.6878000000002</v>
      </c>
      <c r="BG13" s="50">
        <v>93.12</v>
      </c>
      <c r="BH13" s="78">
        <f t="shared" si="34"/>
        <v>1038.1127000000001</v>
      </c>
      <c r="BI13" s="52">
        <v>56.160000000000004</v>
      </c>
      <c r="BJ13" s="72">
        <f t="shared" si="35"/>
        <v>3.7416488214054628</v>
      </c>
      <c r="BK13" s="78">
        <f t="shared" si="36"/>
        <v>303.60759999999999</v>
      </c>
      <c r="BL13" s="50">
        <v>27.36</v>
      </c>
      <c r="BM13" s="78">
        <f t="shared" si="37"/>
        <v>186.52410000000003</v>
      </c>
      <c r="BN13" s="50">
        <v>30.240000000000002</v>
      </c>
      <c r="BO13" s="72">
        <f t="shared" si="38"/>
        <v>26.974691179920029</v>
      </c>
      <c r="BP13" s="78">
        <f t="shared" si="39"/>
        <v>329.55430000000001</v>
      </c>
      <c r="BQ13" s="50">
        <v>254.4</v>
      </c>
      <c r="BR13" s="78">
        <f t="shared" si="40"/>
        <v>182.0778</v>
      </c>
      <c r="BS13" s="60">
        <v>147.36000000000001</v>
      </c>
      <c r="BT13" s="72">
        <f t="shared" si="41"/>
        <v>34.116468427031613</v>
      </c>
      <c r="BU13" s="78">
        <f t="shared" si="42"/>
        <v>7912.4722000000011</v>
      </c>
      <c r="BV13" s="50">
        <v>314.28000000000003</v>
      </c>
      <c r="BW13" s="78">
        <f t="shared" si="43"/>
        <v>3646.7308999999996</v>
      </c>
      <c r="BX13" s="50">
        <v>198.72</v>
      </c>
      <c r="BY13" s="72">
        <f t="shared" si="44"/>
        <v>103.13636738141544</v>
      </c>
      <c r="BZ13" s="78">
        <f t="shared" si="45"/>
        <v>1152.5348999999999</v>
      </c>
      <c r="CA13" s="50">
        <v>1006.5600000000001</v>
      </c>
      <c r="CB13" s="78">
        <f t="shared" si="46"/>
        <v>429.89229999999998</v>
      </c>
      <c r="CC13" s="50">
        <v>500.40000000000003</v>
      </c>
      <c r="CD13" s="72">
        <f t="shared" si="47"/>
        <v>7.9099420829675999</v>
      </c>
      <c r="CE13" s="78">
        <f t="shared" si="48"/>
        <v>63.6464</v>
      </c>
      <c r="CF13" s="50">
        <v>60.96</v>
      </c>
      <c r="CG13" s="78">
        <f t="shared" si="49"/>
        <v>63.230000000000004</v>
      </c>
      <c r="CH13" s="50">
        <v>60.96</v>
      </c>
    </row>
    <row r="14" spans="1:86" ht="14.1" customHeight="1" x14ac:dyDescent="0.2">
      <c r="A14" s="1">
        <v>0.25</v>
      </c>
      <c r="B14" s="72">
        <f t="shared" si="0"/>
        <v>21.393828123204759</v>
      </c>
      <c r="C14" s="78">
        <f t="shared" si="1"/>
        <v>172.42260000000002</v>
      </c>
      <c r="D14" s="50">
        <v>206.4</v>
      </c>
      <c r="E14" s="78">
        <f t="shared" si="1"/>
        <v>85.025600000000011</v>
      </c>
      <c r="F14" s="50">
        <v>108.48</v>
      </c>
      <c r="G14" s="72">
        <f t="shared" si="2"/>
        <v>14.401388562550528</v>
      </c>
      <c r="H14" s="78">
        <f t="shared" si="3"/>
        <v>87.960799999999992</v>
      </c>
      <c r="I14" s="50">
        <v>130.08000000000001</v>
      </c>
      <c r="J14" s="78">
        <f t="shared" si="4"/>
        <v>63.450099999999999</v>
      </c>
      <c r="K14" s="50">
        <v>87.84</v>
      </c>
      <c r="L14" s="72">
        <f t="shared" si="5"/>
        <v>4.9019932767379499</v>
      </c>
      <c r="M14" s="78">
        <f t="shared" si="6"/>
        <v>48.470900000000007</v>
      </c>
      <c r="N14" s="50">
        <v>45.6</v>
      </c>
      <c r="O14" s="78">
        <f t="shared" si="7"/>
        <v>53.166200000000003</v>
      </c>
      <c r="P14" s="50">
        <v>27.84</v>
      </c>
      <c r="Q14" s="72">
        <f t="shared" si="8"/>
        <v>67.53192987574171</v>
      </c>
      <c r="R14" s="78">
        <f t="shared" si="9"/>
        <v>1008.3777000000001</v>
      </c>
      <c r="S14" s="50">
        <v>676.32</v>
      </c>
      <c r="T14" s="78">
        <f t="shared" si="10"/>
        <v>390.67630000000003</v>
      </c>
      <c r="U14" s="50">
        <v>290.40000000000003</v>
      </c>
      <c r="V14" s="72">
        <f t="shared" si="11"/>
        <v>89.752954236072398</v>
      </c>
      <c r="W14" s="78">
        <f t="shared" si="12"/>
        <v>15293.5669</v>
      </c>
      <c r="X14" s="50">
        <v>893.52</v>
      </c>
      <c r="Y14" s="78">
        <f t="shared" si="13"/>
        <v>6243.4030000000002</v>
      </c>
      <c r="Z14" s="50">
        <v>398.16</v>
      </c>
      <c r="AA14" s="72">
        <f t="shared" si="14"/>
        <v>10.810453734233121</v>
      </c>
      <c r="AB14" s="78">
        <f t="shared" si="15"/>
        <v>180.92060000000001</v>
      </c>
      <c r="AC14" s="50">
        <v>102.24000000000001</v>
      </c>
      <c r="AD14" s="78">
        <f t="shared" si="16"/>
        <v>98.634799999999998</v>
      </c>
      <c r="AE14" s="50">
        <v>58.56</v>
      </c>
      <c r="AF14" s="72">
        <f t="shared" si="17"/>
        <v>0</v>
      </c>
      <c r="AG14" s="78">
        <f t="shared" si="18"/>
        <v>0.23799999999999999</v>
      </c>
      <c r="AH14" s="50">
        <v>0</v>
      </c>
      <c r="AI14" s="78">
        <f t="shared" si="19"/>
        <v>5.6000000000000001E-2</v>
      </c>
      <c r="AJ14" s="50">
        <v>0</v>
      </c>
      <c r="AK14" s="72">
        <f t="shared" si="20"/>
        <v>89.347369113288352</v>
      </c>
      <c r="AL14" s="78">
        <f t="shared" si="21"/>
        <v>188.8356</v>
      </c>
      <c r="AM14" s="50">
        <v>683.52</v>
      </c>
      <c r="AN14" s="78">
        <f t="shared" si="22"/>
        <v>206.67999999999998</v>
      </c>
      <c r="AO14" s="50">
        <v>693.6</v>
      </c>
      <c r="AP14" s="72">
        <f t="shared" si="23"/>
        <v>1.638410150310005</v>
      </c>
      <c r="AQ14" s="78">
        <f t="shared" si="24"/>
        <v>9.3191000000000006</v>
      </c>
      <c r="AR14" s="50">
        <v>10.56</v>
      </c>
      <c r="AS14" s="78">
        <f t="shared" si="25"/>
        <v>15.417900000000001</v>
      </c>
      <c r="AT14" s="50">
        <v>14.4</v>
      </c>
      <c r="AU14" s="72">
        <f t="shared" si="26"/>
        <v>4.6295174327836248</v>
      </c>
      <c r="AV14" s="78">
        <f t="shared" si="27"/>
        <v>8.150599999999999</v>
      </c>
      <c r="AW14" s="50">
        <v>41.76</v>
      </c>
      <c r="AX14" s="78">
        <f t="shared" si="28"/>
        <v>3.7201999999999993</v>
      </c>
      <c r="AY14" s="50">
        <v>28.32</v>
      </c>
      <c r="AZ14" s="72">
        <f t="shared" si="29"/>
        <v>13.375702049630254</v>
      </c>
      <c r="BA14" s="78">
        <f t="shared" si="30"/>
        <v>2532.8935999999999</v>
      </c>
      <c r="BB14" s="50">
        <v>133.92000000000002</v>
      </c>
      <c r="BC14" s="78">
        <f t="shared" si="31"/>
        <v>1007.9451999999999</v>
      </c>
      <c r="BD14" s="50">
        <v>57.6</v>
      </c>
      <c r="BE14" s="72">
        <f t="shared" si="32"/>
        <v>10.106365769722448</v>
      </c>
      <c r="BF14" s="78">
        <f t="shared" si="33"/>
        <v>1600.7076000000002</v>
      </c>
      <c r="BG14" s="50">
        <v>95.04</v>
      </c>
      <c r="BH14" s="78">
        <f t="shared" si="34"/>
        <v>1038.1243000000002</v>
      </c>
      <c r="BI14" s="50">
        <v>55.68</v>
      </c>
      <c r="BJ14" s="72">
        <f t="shared" si="35"/>
        <v>3.6543198509501127</v>
      </c>
      <c r="BK14" s="78">
        <f t="shared" si="36"/>
        <v>303.613</v>
      </c>
      <c r="BL14" s="50">
        <v>25.92</v>
      </c>
      <c r="BM14" s="78">
        <f t="shared" si="37"/>
        <v>186.53040000000004</v>
      </c>
      <c r="BN14" s="50">
        <v>30.240000000000002</v>
      </c>
      <c r="BO14" s="72">
        <f t="shared" si="38"/>
        <v>27.54937359325929</v>
      </c>
      <c r="BP14" s="78">
        <f t="shared" si="39"/>
        <v>329.60930000000002</v>
      </c>
      <c r="BQ14" s="50">
        <v>264</v>
      </c>
      <c r="BR14" s="78">
        <f t="shared" si="40"/>
        <v>182.10759999999999</v>
      </c>
      <c r="BS14" s="60">
        <v>143.04</v>
      </c>
      <c r="BT14" s="72">
        <f t="shared" si="41"/>
        <v>35.003239538720088</v>
      </c>
      <c r="BU14" s="78">
        <f t="shared" si="42"/>
        <v>7912.5635000000011</v>
      </c>
      <c r="BV14" s="50">
        <v>328.68</v>
      </c>
      <c r="BW14" s="78">
        <f t="shared" si="43"/>
        <v>3646.7846999999997</v>
      </c>
      <c r="BX14" s="50">
        <v>193.68</v>
      </c>
      <c r="BY14" s="72">
        <f t="shared" si="44"/>
        <v>114.77189038622494</v>
      </c>
      <c r="BZ14" s="78">
        <f t="shared" si="45"/>
        <v>1152.6935999999998</v>
      </c>
      <c r="CA14" s="50">
        <v>1142.6400000000001</v>
      </c>
      <c r="CB14" s="78">
        <f t="shared" si="46"/>
        <v>429.96299999999997</v>
      </c>
      <c r="CC14" s="50">
        <v>509.04</v>
      </c>
      <c r="CD14" s="72">
        <f t="shared" si="47"/>
        <v>6.0257000170392105</v>
      </c>
      <c r="CE14" s="78">
        <f t="shared" si="48"/>
        <v>63.657200000000003</v>
      </c>
      <c r="CF14" s="50">
        <v>51.84</v>
      </c>
      <c r="CG14" s="78">
        <f t="shared" si="49"/>
        <v>63.238400000000006</v>
      </c>
      <c r="CH14" s="50">
        <v>40.32</v>
      </c>
    </row>
    <row r="15" spans="1:86" ht="14.1" customHeight="1" x14ac:dyDescent="0.2">
      <c r="A15" s="1">
        <v>0.29166666666666702</v>
      </c>
      <c r="B15" s="72">
        <f t="shared" si="0"/>
        <v>24.129180257918811</v>
      </c>
      <c r="C15" s="78">
        <f t="shared" si="1"/>
        <v>172.47260000000003</v>
      </c>
      <c r="D15" s="50">
        <v>240</v>
      </c>
      <c r="E15" s="78">
        <f t="shared" si="1"/>
        <v>85.048000000000016</v>
      </c>
      <c r="F15" s="50">
        <v>107.52</v>
      </c>
      <c r="G15" s="72">
        <f t="shared" si="2"/>
        <v>15.803323911386288</v>
      </c>
      <c r="H15" s="78">
        <f t="shared" si="3"/>
        <v>87.991899999999987</v>
      </c>
      <c r="I15" s="50">
        <v>149.28</v>
      </c>
      <c r="J15" s="78">
        <f t="shared" si="4"/>
        <v>63.467999999999996</v>
      </c>
      <c r="K15" s="50">
        <v>85.92</v>
      </c>
      <c r="L15" s="72">
        <f t="shared" si="5"/>
        <v>4.7810069853031987</v>
      </c>
      <c r="M15" s="78">
        <f t="shared" si="6"/>
        <v>48.480200000000011</v>
      </c>
      <c r="N15" s="50">
        <v>44.64</v>
      </c>
      <c r="O15" s="78">
        <f t="shared" si="7"/>
        <v>53.171800000000005</v>
      </c>
      <c r="P15" s="50">
        <v>26.88</v>
      </c>
      <c r="Q15" s="72">
        <f t="shared" si="8"/>
        <v>80.765393746618869</v>
      </c>
      <c r="R15" s="78">
        <f t="shared" si="9"/>
        <v>1008.5500000000001</v>
      </c>
      <c r="S15" s="50">
        <v>827.04</v>
      </c>
      <c r="T15" s="78">
        <f t="shared" si="10"/>
        <v>390.73910000000001</v>
      </c>
      <c r="U15" s="50">
        <v>301.44</v>
      </c>
      <c r="V15" s="72">
        <f t="shared" si="11"/>
        <v>114.27376156451743</v>
      </c>
      <c r="W15" s="78">
        <f t="shared" si="12"/>
        <v>15293.7294</v>
      </c>
      <c r="X15" s="50">
        <v>1170</v>
      </c>
      <c r="Y15" s="78">
        <f t="shared" si="13"/>
        <v>6243.4623000000001</v>
      </c>
      <c r="Z15" s="50">
        <v>426.96000000000004</v>
      </c>
      <c r="AA15" s="72">
        <f t="shared" si="14"/>
        <v>14.422383420958901</v>
      </c>
      <c r="AB15" s="78">
        <f t="shared" si="15"/>
        <v>180.95070000000001</v>
      </c>
      <c r="AC15" s="50">
        <v>144.47999999999999</v>
      </c>
      <c r="AD15" s="78">
        <f t="shared" si="16"/>
        <v>98.6477</v>
      </c>
      <c r="AE15" s="50">
        <v>61.92</v>
      </c>
      <c r="AF15" s="72">
        <f t="shared" si="17"/>
        <v>0</v>
      </c>
      <c r="AG15" s="78">
        <f t="shared" si="18"/>
        <v>0.23799999999999999</v>
      </c>
      <c r="AH15" s="50">
        <v>0</v>
      </c>
      <c r="AI15" s="78">
        <f t="shared" si="19"/>
        <v>5.6000000000000001E-2</v>
      </c>
      <c r="AJ15" s="50">
        <v>0</v>
      </c>
      <c r="AK15" s="72">
        <f t="shared" si="20"/>
        <v>73.310910943252111</v>
      </c>
      <c r="AL15" s="78">
        <f t="shared" si="21"/>
        <v>188.9521</v>
      </c>
      <c r="AM15" s="50">
        <v>559.20000000000005</v>
      </c>
      <c r="AN15" s="78">
        <f t="shared" si="22"/>
        <v>206.79889999999997</v>
      </c>
      <c r="AO15" s="50">
        <v>570.72</v>
      </c>
      <c r="AP15" s="72">
        <f t="shared" si="23"/>
        <v>1.8778094670258494</v>
      </c>
      <c r="AQ15" s="78">
        <f t="shared" si="24"/>
        <v>9.3218000000000014</v>
      </c>
      <c r="AR15" s="50">
        <v>12.96</v>
      </c>
      <c r="AS15" s="78">
        <f t="shared" si="25"/>
        <v>15.421200000000001</v>
      </c>
      <c r="AT15" s="50">
        <v>15.84</v>
      </c>
      <c r="AU15" s="72">
        <f t="shared" si="26"/>
        <v>4.9929456492400659</v>
      </c>
      <c r="AV15" s="78">
        <f t="shared" si="27"/>
        <v>8.1603999999999992</v>
      </c>
      <c r="AW15" s="50">
        <v>47.04</v>
      </c>
      <c r="AX15" s="78">
        <f t="shared" si="28"/>
        <v>3.7258999999999993</v>
      </c>
      <c r="AY15" s="50">
        <v>27.36</v>
      </c>
      <c r="AZ15" s="72">
        <f t="shared" si="29"/>
        <v>14.249067433851499</v>
      </c>
      <c r="BA15" s="78">
        <f t="shared" si="30"/>
        <v>2532.9233999999997</v>
      </c>
      <c r="BB15" s="50">
        <v>143.04</v>
      </c>
      <c r="BC15" s="78">
        <f t="shared" si="31"/>
        <v>1007.9577999999999</v>
      </c>
      <c r="BD15" s="50">
        <v>60.480000000000004</v>
      </c>
      <c r="BE15" s="72">
        <f t="shared" si="32"/>
        <v>10.76694710850766</v>
      </c>
      <c r="BF15" s="78">
        <f t="shared" si="33"/>
        <v>1600.7289000000003</v>
      </c>
      <c r="BG15" s="50">
        <v>102.24000000000001</v>
      </c>
      <c r="BH15" s="78">
        <f t="shared" si="34"/>
        <v>1038.1363000000001</v>
      </c>
      <c r="BI15" s="50">
        <v>57.6</v>
      </c>
      <c r="BJ15" s="72">
        <f t="shared" si="35"/>
        <v>3.6145615464787344</v>
      </c>
      <c r="BK15" s="78">
        <f t="shared" si="36"/>
        <v>303.61860000000001</v>
      </c>
      <c r="BL15" s="50">
        <v>26.88</v>
      </c>
      <c r="BM15" s="78">
        <f t="shared" si="37"/>
        <v>186.53640000000004</v>
      </c>
      <c r="BN15" s="50">
        <v>28.8</v>
      </c>
      <c r="BO15" s="72">
        <f t="shared" si="38"/>
        <v>33.93366703151657</v>
      </c>
      <c r="BP15" s="78">
        <f t="shared" si="39"/>
        <v>329.68010000000004</v>
      </c>
      <c r="BQ15" s="50">
        <v>339.84000000000003</v>
      </c>
      <c r="BR15" s="78">
        <f t="shared" si="40"/>
        <v>182.13799999999998</v>
      </c>
      <c r="BS15" s="60">
        <v>145.92000000000002</v>
      </c>
      <c r="BT15" s="72">
        <f t="shared" si="41"/>
        <v>41.893837081736727</v>
      </c>
      <c r="BU15" s="78">
        <f t="shared" si="42"/>
        <v>7912.6765000000014</v>
      </c>
      <c r="BV15" s="50">
        <v>406.8</v>
      </c>
      <c r="BW15" s="78">
        <f t="shared" si="43"/>
        <v>3646.8422999999998</v>
      </c>
      <c r="BX15" s="50">
        <v>207.36</v>
      </c>
      <c r="BY15" s="72">
        <f t="shared" si="44"/>
        <v>137.7528838582088</v>
      </c>
      <c r="BZ15" s="78">
        <f t="shared" si="45"/>
        <v>1152.8896999999997</v>
      </c>
      <c r="CA15" s="50">
        <v>1411.92</v>
      </c>
      <c r="CB15" s="78">
        <f t="shared" si="46"/>
        <v>430.03389999999996</v>
      </c>
      <c r="CC15" s="50">
        <v>510.48</v>
      </c>
      <c r="CD15" s="72">
        <f t="shared" si="47"/>
        <v>6.1083407693853076</v>
      </c>
      <c r="CE15" s="78">
        <f t="shared" si="48"/>
        <v>63.668600000000005</v>
      </c>
      <c r="CF15" s="50">
        <v>54.72</v>
      </c>
      <c r="CG15" s="78">
        <f t="shared" si="49"/>
        <v>63.246300000000005</v>
      </c>
      <c r="CH15" s="50">
        <v>37.92</v>
      </c>
    </row>
    <row r="16" spans="1:86" ht="14.1" customHeight="1" x14ac:dyDescent="0.2">
      <c r="A16" s="1">
        <v>0.33333333333333298</v>
      </c>
      <c r="B16" s="72">
        <f t="shared" si="0"/>
        <v>24.139989409856355</v>
      </c>
      <c r="C16" s="78">
        <f t="shared" si="1"/>
        <v>172.52240000000003</v>
      </c>
      <c r="D16" s="50">
        <v>239.04</v>
      </c>
      <c r="E16" s="78">
        <f t="shared" si="1"/>
        <v>85.070900000000023</v>
      </c>
      <c r="F16" s="50">
        <v>109.92</v>
      </c>
      <c r="G16" s="72">
        <f t="shared" si="2"/>
        <v>15.557854207107516</v>
      </c>
      <c r="H16" s="78">
        <f t="shared" si="3"/>
        <v>88.022699999999986</v>
      </c>
      <c r="I16" s="50">
        <v>147.84</v>
      </c>
      <c r="J16" s="78">
        <f t="shared" si="4"/>
        <v>63.485299999999995</v>
      </c>
      <c r="K16" s="50">
        <v>83.04</v>
      </c>
      <c r="L16" s="72">
        <f t="shared" si="5"/>
        <v>4.9455218853416287</v>
      </c>
      <c r="M16" s="78">
        <f t="shared" si="6"/>
        <v>48.490100000000012</v>
      </c>
      <c r="N16" s="50">
        <v>47.52</v>
      </c>
      <c r="O16" s="78">
        <f t="shared" si="7"/>
        <v>53.177100000000003</v>
      </c>
      <c r="P16" s="50">
        <v>25.44</v>
      </c>
      <c r="Q16" s="72">
        <f t="shared" si="8"/>
        <v>94.231248541164391</v>
      </c>
      <c r="R16" s="78">
        <f t="shared" si="9"/>
        <v>1008.7534000000001</v>
      </c>
      <c r="S16" s="50">
        <v>976.32</v>
      </c>
      <c r="T16" s="78">
        <f t="shared" si="10"/>
        <v>390.80549999999999</v>
      </c>
      <c r="U16" s="50">
        <v>318.72000000000003</v>
      </c>
      <c r="V16" s="72">
        <f t="shared" si="11"/>
        <v>132.44876243358723</v>
      </c>
      <c r="W16" s="78">
        <f t="shared" si="12"/>
        <v>15293.9175</v>
      </c>
      <c r="X16" s="50">
        <v>1354.32</v>
      </c>
      <c r="Y16" s="78">
        <f t="shared" si="13"/>
        <v>6243.5317000000005</v>
      </c>
      <c r="Z16" s="50">
        <v>499.68</v>
      </c>
      <c r="AA16" s="72">
        <f t="shared" si="14"/>
        <v>15.297612202778698</v>
      </c>
      <c r="AB16" s="78">
        <f t="shared" si="15"/>
        <v>180.98240000000001</v>
      </c>
      <c r="AC16" s="50">
        <v>152.16</v>
      </c>
      <c r="AD16" s="78">
        <f t="shared" si="16"/>
        <v>98.661900000000003</v>
      </c>
      <c r="AE16" s="50">
        <v>68.16</v>
      </c>
      <c r="AF16" s="72">
        <f t="shared" si="17"/>
        <v>0</v>
      </c>
      <c r="AG16" s="78">
        <f t="shared" si="18"/>
        <v>0.23799999999999999</v>
      </c>
      <c r="AH16" s="50">
        <v>0</v>
      </c>
      <c r="AI16" s="78">
        <f t="shared" si="19"/>
        <v>5.6000000000000001E-2</v>
      </c>
      <c r="AJ16" s="50">
        <v>0</v>
      </c>
      <c r="AK16" s="72">
        <f t="shared" si="20"/>
        <v>78.704938500999432</v>
      </c>
      <c r="AL16" s="78">
        <f t="shared" si="21"/>
        <v>189.0805</v>
      </c>
      <c r="AM16" s="50">
        <v>616.32000000000005</v>
      </c>
      <c r="AN16" s="78">
        <f t="shared" si="22"/>
        <v>206.92319999999998</v>
      </c>
      <c r="AO16" s="50">
        <v>596.64</v>
      </c>
      <c r="AP16" s="72">
        <f t="shared" si="23"/>
        <v>1.7539054446894471</v>
      </c>
      <c r="AQ16" s="78">
        <f t="shared" si="24"/>
        <v>9.3243000000000009</v>
      </c>
      <c r="AR16" s="50">
        <v>12</v>
      </c>
      <c r="AS16" s="78">
        <f t="shared" si="25"/>
        <v>15.424300000000001</v>
      </c>
      <c r="AT16" s="50">
        <v>14.88</v>
      </c>
      <c r="AU16" s="72">
        <f t="shared" si="26"/>
        <v>5.9286750562949457</v>
      </c>
      <c r="AV16" s="78">
        <f t="shared" si="27"/>
        <v>8.1724999999999994</v>
      </c>
      <c r="AW16" s="50">
        <v>58.08</v>
      </c>
      <c r="AX16" s="78">
        <f t="shared" si="28"/>
        <v>3.7317999999999993</v>
      </c>
      <c r="AY16" s="50">
        <v>28.32</v>
      </c>
      <c r="AZ16" s="72">
        <f t="shared" si="29"/>
        <v>14.140643508658313</v>
      </c>
      <c r="BA16" s="78">
        <f t="shared" si="30"/>
        <v>2532.9530999999997</v>
      </c>
      <c r="BB16" s="50">
        <v>142.56</v>
      </c>
      <c r="BC16" s="78">
        <f t="shared" si="31"/>
        <v>1007.9699999999999</v>
      </c>
      <c r="BD16" s="50">
        <v>58.56</v>
      </c>
      <c r="BE16" s="72">
        <f t="shared" si="32"/>
        <v>12.041820127326609</v>
      </c>
      <c r="BF16" s="78">
        <f t="shared" si="33"/>
        <v>1600.7529000000002</v>
      </c>
      <c r="BG16" s="50">
        <v>115.2</v>
      </c>
      <c r="BH16" s="78">
        <f t="shared" si="34"/>
        <v>1038.1494</v>
      </c>
      <c r="BI16" s="50">
        <v>62.88</v>
      </c>
      <c r="BJ16" s="72">
        <f t="shared" si="35"/>
        <v>5.1529545136792754</v>
      </c>
      <c r="BK16" s="78">
        <f t="shared" si="36"/>
        <v>303.62790000000001</v>
      </c>
      <c r="BL16" s="50">
        <v>44.64</v>
      </c>
      <c r="BM16" s="78">
        <f t="shared" si="37"/>
        <v>186.54350000000005</v>
      </c>
      <c r="BN16" s="50">
        <v>34.08</v>
      </c>
      <c r="BO16" s="72">
        <f t="shared" si="38"/>
        <v>36.628816824243899</v>
      </c>
      <c r="BP16" s="78">
        <f t="shared" si="39"/>
        <v>329.75640000000004</v>
      </c>
      <c r="BQ16" s="50">
        <v>366.24</v>
      </c>
      <c r="BR16" s="78">
        <f t="shared" si="40"/>
        <v>182.17109999999997</v>
      </c>
      <c r="BS16" s="60">
        <v>158.88</v>
      </c>
      <c r="BT16" s="72">
        <f t="shared" si="41"/>
        <v>45.409719405710064</v>
      </c>
      <c r="BU16" s="78">
        <f t="shared" si="42"/>
        <v>7912.8028000000013</v>
      </c>
      <c r="BV16" s="50">
        <v>454.68</v>
      </c>
      <c r="BW16" s="78">
        <f t="shared" si="43"/>
        <v>3646.8965999999996</v>
      </c>
      <c r="BX16" s="50">
        <v>195.48000000000002</v>
      </c>
      <c r="BY16" s="72">
        <f t="shared" si="44"/>
        <v>164.73797622599079</v>
      </c>
      <c r="BZ16" s="78">
        <f t="shared" si="45"/>
        <v>1153.1273999999996</v>
      </c>
      <c r="CA16" s="50">
        <v>1711.44</v>
      </c>
      <c r="CB16" s="78">
        <f t="shared" si="46"/>
        <v>430.10929999999996</v>
      </c>
      <c r="CC16" s="50">
        <v>542.88</v>
      </c>
      <c r="CD16" s="72">
        <f t="shared" si="47"/>
        <v>5.8055314936969671</v>
      </c>
      <c r="CE16" s="78">
        <f t="shared" si="48"/>
        <v>63.679000000000002</v>
      </c>
      <c r="CF16" s="50">
        <v>49.92</v>
      </c>
      <c r="CG16" s="78">
        <f t="shared" si="49"/>
        <v>63.254400000000004</v>
      </c>
      <c r="CH16" s="50">
        <v>38.880000000000003</v>
      </c>
    </row>
    <row r="17" spans="1:86" s="27" customFormat="1" ht="14.1" customHeight="1" x14ac:dyDescent="0.2">
      <c r="A17" s="41">
        <v>0.375</v>
      </c>
      <c r="B17" s="73">
        <f t="shared" si="0"/>
        <v>21.830216701008634</v>
      </c>
      <c r="C17" s="79">
        <f t="shared" si="1"/>
        <v>172.56730000000005</v>
      </c>
      <c r="D17" s="51">
        <v>215.52</v>
      </c>
      <c r="E17" s="79">
        <f t="shared" si="1"/>
        <v>85.091900000000024</v>
      </c>
      <c r="F17" s="51">
        <v>100.8</v>
      </c>
      <c r="G17" s="73">
        <f t="shared" si="2"/>
        <v>14.689418182357649</v>
      </c>
      <c r="H17" s="79">
        <f t="shared" si="3"/>
        <v>88.051799999999986</v>
      </c>
      <c r="I17" s="51">
        <v>139.68</v>
      </c>
      <c r="J17" s="79">
        <f t="shared" si="4"/>
        <v>63.501599999999996</v>
      </c>
      <c r="K17" s="51">
        <v>78.239999999999995</v>
      </c>
      <c r="L17" s="73">
        <f t="shared" si="5"/>
        <v>6.4920887461525609</v>
      </c>
      <c r="M17" s="79">
        <f t="shared" si="6"/>
        <v>48.50200000000001</v>
      </c>
      <c r="N17" s="51">
        <v>57.120000000000005</v>
      </c>
      <c r="O17" s="79">
        <f t="shared" si="7"/>
        <v>53.1858</v>
      </c>
      <c r="P17" s="51">
        <v>41.76</v>
      </c>
      <c r="Q17" s="73">
        <f t="shared" si="8"/>
        <v>100.33429252964717</v>
      </c>
      <c r="R17" s="79">
        <f t="shared" si="9"/>
        <v>1008.9713</v>
      </c>
      <c r="S17" s="51">
        <v>1045.92</v>
      </c>
      <c r="T17" s="79">
        <f t="shared" si="10"/>
        <v>390.87200000000001</v>
      </c>
      <c r="U17" s="51">
        <v>319.2</v>
      </c>
      <c r="V17" s="73">
        <f t="shared" si="11"/>
        <v>170.67543697148426</v>
      </c>
      <c r="W17" s="79">
        <f t="shared" si="12"/>
        <v>15294.156999999999</v>
      </c>
      <c r="X17" s="51">
        <v>1724.4</v>
      </c>
      <c r="Y17" s="79">
        <f t="shared" si="13"/>
        <v>6243.6286</v>
      </c>
      <c r="Z17" s="51">
        <v>697.68000000000006</v>
      </c>
      <c r="AA17" s="73">
        <f t="shared" si="14"/>
        <v>15.98818294779867</v>
      </c>
      <c r="AB17" s="79">
        <f t="shared" si="15"/>
        <v>181.01680000000002</v>
      </c>
      <c r="AC17" s="51">
        <v>165.12</v>
      </c>
      <c r="AD17" s="79">
        <f t="shared" si="16"/>
        <v>98.673500000000004</v>
      </c>
      <c r="AE17" s="51">
        <v>55.68</v>
      </c>
      <c r="AF17" s="73">
        <f t="shared" si="17"/>
        <v>0</v>
      </c>
      <c r="AG17" s="79">
        <f t="shared" si="18"/>
        <v>0.23799999999999999</v>
      </c>
      <c r="AH17" s="51">
        <v>0</v>
      </c>
      <c r="AI17" s="79">
        <f t="shared" si="19"/>
        <v>5.6000000000000001E-2</v>
      </c>
      <c r="AJ17" s="51">
        <v>0</v>
      </c>
      <c r="AK17" s="73">
        <f t="shared" si="20"/>
        <v>76.122169699371867</v>
      </c>
      <c r="AL17" s="79">
        <f t="shared" si="21"/>
        <v>189.20050000000001</v>
      </c>
      <c r="AM17" s="51">
        <v>576</v>
      </c>
      <c r="AN17" s="79">
        <f t="shared" si="22"/>
        <v>207.04759999999999</v>
      </c>
      <c r="AO17" s="51">
        <v>597.12</v>
      </c>
      <c r="AP17" s="73">
        <f t="shared" si="23"/>
        <v>1.4719097135870878</v>
      </c>
      <c r="AQ17" s="79">
        <f t="shared" si="24"/>
        <v>9.3264000000000014</v>
      </c>
      <c r="AR17" s="51">
        <v>10.08</v>
      </c>
      <c r="AS17" s="79">
        <f t="shared" si="25"/>
        <v>15.4269</v>
      </c>
      <c r="AT17" s="51">
        <v>12.48</v>
      </c>
      <c r="AU17" s="73">
        <f t="shared" si="26"/>
        <v>8.7428352013555131</v>
      </c>
      <c r="AV17" s="79">
        <f t="shared" si="27"/>
        <v>8.1909999999999989</v>
      </c>
      <c r="AW17" s="51">
        <v>88.8</v>
      </c>
      <c r="AX17" s="79">
        <f t="shared" si="28"/>
        <v>3.7389999999999994</v>
      </c>
      <c r="AY17" s="51">
        <v>34.56</v>
      </c>
      <c r="AZ17" s="73">
        <f t="shared" si="29"/>
        <v>14.475675296240292</v>
      </c>
      <c r="BA17" s="79">
        <f t="shared" si="30"/>
        <v>2532.9836999999998</v>
      </c>
      <c r="BB17" s="51">
        <v>146.88</v>
      </c>
      <c r="BC17" s="79">
        <f t="shared" si="31"/>
        <v>1007.9819999999999</v>
      </c>
      <c r="BD17" s="51">
        <v>57.6</v>
      </c>
      <c r="BE17" s="73">
        <f t="shared" si="32"/>
        <v>13.536062405707453</v>
      </c>
      <c r="BF17" s="79">
        <f t="shared" si="33"/>
        <v>1600.7800000000002</v>
      </c>
      <c r="BG17" s="51">
        <v>130.08000000000001</v>
      </c>
      <c r="BH17" s="79">
        <f t="shared" si="34"/>
        <v>1038.1639</v>
      </c>
      <c r="BI17" s="51">
        <v>69.600000000000009</v>
      </c>
      <c r="BJ17" s="73">
        <f t="shared" si="35"/>
        <v>4.4845928691977965</v>
      </c>
      <c r="BK17" s="79">
        <f t="shared" si="36"/>
        <v>303.63589999999999</v>
      </c>
      <c r="BL17" s="51">
        <v>38.4</v>
      </c>
      <c r="BM17" s="79">
        <f t="shared" si="37"/>
        <v>186.54980000000006</v>
      </c>
      <c r="BN17" s="51">
        <v>30.240000000000002</v>
      </c>
      <c r="BO17" s="73">
        <f t="shared" si="38"/>
        <v>38.28900822287423</v>
      </c>
      <c r="BP17" s="79">
        <f t="shared" si="39"/>
        <v>329.83440000000002</v>
      </c>
      <c r="BQ17" s="51">
        <v>374.40000000000003</v>
      </c>
      <c r="BR17" s="79">
        <f t="shared" si="40"/>
        <v>182.20949999999996</v>
      </c>
      <c r="BS17" s="76">
        <v>184.32</v>
      </c>
      <c r="BT17" s="73">
        <f t="shared" si="41"/>
        <v>66.410718154635163</v>
      </c>
      <c r="BU17" s="79">
        <f t="shared" si="42"/>
        <v>7912.984300000001</v>
      </c>
      <c r="BV17" s="51">
        <v>653.4</v>
      </c>
      <c r="BW17" s="79">
        <f t="shared" si="43"/>
        <v>3646.9830999999995</v>
      </c>
      <c r="BX17" s="51">
        <v>311.40000000000003</v>
      </c>
      <c r="BY17" s="73">
        <f t="shared" si="44"/>
        <v>200.50911626679081</v>
      </c>
      <c r="BZ17" s="79">
        <f t="shared" si="45"/>
        <v>1153.4185999999995</v>
      </c>
      <c r="CA17" s="51">
        <v>2096.64</v>
      </c>
      <c r="CB17" s="79">
        <f t="shared" si="46"/>
        <v>430.19489999999996</v>
      </c>
      <c r="CC17" s="51">
        <v>616.32000000000005</v>
      </c>
      <c r="CD17" s="73">
        <f t="shared" si="47"/>
        <v>9.031251002900321</v>
      </c>
      <c r="CE17" s="79">
        <f t="shared" si="48"/>
        <v>63.693600000000004</v>
      </c>
      <c r="CF17" s="51">
        <v>70.08</v>
      </c>
      <c r="CG17" s="79">
        <f t="shared" si="49"/>
        <v>63.268800000000006</v>
      </c>
      <c r="CH17" s="51">
        <v>69.12</v>
      </c>
    </row>
    <row r="18" spans="1:86" s="129" customFormat="1" ht="14.1" customHeight="1" x14ac:dyDescent="0.2">
      <c r="A18" s="123">
        <v>0.41666666666666702</v>
      </c>
      <c r="B18" s="134">
        <f t="shared" si="0"/>
        <v>19.841268801772632</v>
      </c>
      <c r="C18" s="135">
        <f t="shared" si="1"/>
        <v>172.60860000000005</v>
      </c>
      <c r="D18" s="127">
        <v>198.24</v>
      </c>
      <c r="E18" s="135">
        <f t="shared" si="1"/>
        <v>85.109900000000025</v>
      </c>
      <c r="F18" s="127">
        <v>86.4</v>
      </c>
      <c r="G18" s="134">
        <f t="shared" si="2"/>
        <v>13.672929154953241</v>
      </c>
      <c r="H18" s="135">
        <f t="shared" si="3"/>
        <v>88.078699999999984</v>
      </c>
      <c r="I18" s="127">
        <v>129.12</v>
      </c>
      <c r="J18" s="135">
        <f t="shared" si="4"/>
        <v>63.517099999999999</v>
      </c>
      <c r="K18" s="127">
        <v>74.400000000000006</v>
      </c>
      <c r="L18" s="134">
        <f t="shared" si="5"/>
        <v>9.2935348609525317</v>
      </c>
      <c r="M18" s="135">
        <f t="shared" si="6"/>
        <v>48.517700000000012</v>
      </c>
      <c r="N18" s="127">
        <v>75.36</v>
      </c>
      <c r="O18" s="135">
        <f t="shared" si="7"/>
        <v>53.1999</v>
      </c>
      <c r="P18" s="127">
        <v>67.680000000000007</v>
      </c>
      <c r="Q18" s="134">
        <f t="shared" si="8"/>
        <v>110.44465212157309</v>
      </c>
      <c r="R18" s="135">
        <f t="shared" si="9"/>
        <v>1009.2099000000001</v>
      </c>
      <c r="S18" s="127">
        <v>1145.28</v>
      </c>
      <c r="T18" s="135">
        <f t="shared" si="10"/>
        <v>390.94920000000002</v>
      </c>
      <c r="U18" s="127">
        <v>370.56</v>
      </c>
      <c r="V18" s="134">
        <f t="shared" si="11"/>
        <v>170.24258612155515</v>
      </c>
      <c r="W18" s="135">
        <f t="shared" si="12"/>
        <v>15294.393399999999</v>
      </c>
      <c r="X18" s="127">
        <v>1702.08</v>
      </c>
      <c r="Y18" s="135">
        <f t="shared" si="13"/>
        <v>6243.7312000000002</v>
      </c>
      <c r="Z18" s="127">
        <v>738.72</v>
      </c>
      <c r="AA18" s="134">
        <f t="shared" si="14"/>
        <v>15.264801762453889</v>
      </c>
      <c r="AB18" s="135">
        <f t="shared" si="15"/>
        <v>181.0498</v>
      </c>
      <c r="AC18" s="127">
        <v>158.4</v>
      </c>
      <c r="AD18" s="135">
        <f t="shared" si="16"/>
        <v>98.684100000000001</v>
      </c>
      <c r="AE18" s="127">
        <v>50.88</v>
      </c>
      <c r="AF18" s="134">
        <f t="shared" si="17"/>
        <v>0</v>
      </c>
      <c r="AG18" s="135">
        <f t="shared" si="18"/>
        <v>0.23799999999999999</v>
      </c>
      <c r="AH18" s="127">
        <v>0</v>
      </c>
      <c r="AI18" s="135">
        <f t="shared" si="19"/>
        <v>5.6000000000000001E-2</v>
      </c>
      <c r="AJ18" s="127">
        <v>0</v>
      </c>
      <c r="AK18" s="134">
        <f t="shared" si="20"/>
        <v>79.268250747287937</v>
      </c>
      <c r="AL18" s="135">
        <f t="shared" si="21"/>
        <v>189.32210000000001</v>
      </c>
      <c r="AM18" s="127">
        <v>583.68000000000006</v>
      </c>
      <c r="AN18" s="135">
        <f t="shared" si="22"/>
        <v>207.18029999999999</v>
      </c>
      <c r="AO18" s="127">
        <v>636.96</v>
      </c>
      <c r="AP18" s="134">
        <f t="shared" si="23"/>
        <v>1.6031070496626521</v>
      </c>
      <c r="AQ18" s="135">
        <f t="shared" si="24"/>
        <v>9.3286000000000016</v>
      </c>
      <c r="AR18" s="127">
        <v>10.56</v>
      </c>
      <c r="AS18" s="135">
        <f t="shared" si="25"/>
        <v>15.4298</v>
      </c>
      <c r="AT18" s="127">
        <v>13.92</v>
      </c>
      <c r="AU18" s="134">
        <f t="shared" si="26"/>
        <v>9.3973068901332635</v>
      </c>
      <c r="AV18" s="135">
        <f t="shared" si="27"/>
        <v>8.2108999999999988</v>
      </c>
      <c r="AW18" s="127">
        <v>95.52</v>
      </c>
      <c r="AX18" s="135">
        <f t="shared" si="28"/>
        <v>3.7466999999999993</v>
      </c>
      <c r="AY18" s="127">
        <v>36.96</v>
      </c>
      <c r="AZ18" s="134">
        <f t="shared" si="29"/>
        <v>14.761598606622652</v>
      </c>
      <c r="BA18" s="135">
        <f t="shared" si="30"/>
        <v>2533.0147999999999</v>
      </c>
      <c r="BB18" s="127">
        <v>149.28</v>
      </c>
      <c r="BC18" s="135">
        <f t="shared" si="31"/>
        <v>1007.9944999999999</v>
      </c>
      <c r="BD18" s="127">
        <v>60</v>
      </c>
      <c r="BE18" s="134">
        <f t="shared" si="32"/>
        <v>12.313305105256244</v>
      </c>
      <c r="BF18" s="135">
        <f t="shared" si="33"/>
        <v>1600.8047000000001</v>
      </c>
      <c r="BG18" s="127">
        <v>118.56</v>
      </c>
      <c r="BH18" s="135">
        <f t="shared" si="34"/>
        <v>1038.1769999999999</v>
      </c>
      <c r="BI18" s="127">
        <v>62.88</v>
      </c>
      <c r="BJ18" s="134">
        <f t="shared" si="35"/>
        <v>3.4967347300904748</v>
      </c>
      <c r="BK18" s="135">
        <f t="shared" si="36"/>
        <v>303.64109999999999</v>
      </c>
      <c r="BL18" s="127">
        <v>24.96</v>
      </c>
      <c r="BM18" s="135">
        <f t="shared" si="37"/>
        <v>186.55580000000006</v>
      </c>
      <c r="BN18" s="127">
        <v>28.8</v>
      </c>
      <c r="BO18" s="134">
        <f t="shared" si="38"/>
        <v>37.303752703644051</v>
      </c>
      <c r="BP18" s="135">
        <f t="shared" si="39"/>
        <v>329.91030000000001</v>
      </c>
      <c r="BQ18" s="127">
        <v>364.32</v>
      </c>
      <c r="BR18" s="135">
        <f t="shared" si="40"/>
        <v>182.24709999999996</v>
      </c>
      <c r="BS18" s="136">
        <v>180.48</v>
      </c>
      <c r="BT18" s="134">
        <f t="shared" si="41"/>
        <v>66.225073144639921</v>
      </c>
      <c r="BU18" s="135">
        <f t="shared" si="42"/>
        <v>7913.1627000000008</v>
      </c>
      <c r="BV18" s="127">
        <v>642.24</v>
      </c>
      <c r="BW18" s="135">
        <f t="shared" si="43"/>
        <v>3647.0745999999995</v>
      </c>
      <c r="BX18" s="127">
        <v>329.40000000000003</v>
      </c>
      <c r="BY18" s="134">
        <f t="shared" si="44"/>
        <v>220.05219341460179</v>
      </c>
      <c r="BZ18" s="135">
        <f t="shared" si="45"/>
        <v>1153.7383999999995</v>
      </c>
      <c r="CA18" s="127">
        <v>2302.56</v>
      </c>
      <c r="CB18" s="135">
        <f t="shared" si="46"/>
        <v>430.28809999999999</v>
      </c>
      <c r="CC18" s="127">
        <v>671.04</v>
      </c>
      <c r="CD18" s="134">
        <f t="shared" si="47"/>
        <v>8.3851066400923848</v>
      </c>
      <c r="CE18" s="135">
        <f t="shared" si="48"/>
        <v>63.708300000000001</v>
      </c>
      <c r="CF18" s="127">
        <v>70.56</v>
      </c>
      <c r="CG18" s="135">
        <f t="shared" si="49"/>
        <v>63.280900000000003</v>
      </c>
      <c r="CH18" s="127">
        <v>58.08</v>
      </c>
    </row>
    <row r="19" spans="1:86" ht="14.1" customHeight="1" x14ac:dyDescent="0.2">
      <c r="A19" s="1">
        <v>0.45833333333333298</v>
      </c>
      <c r="B19" s="72">
        <f t="shared" si="0"/>
        <v>19.152911242011829</v>
      </c>
      <c r="C19" s="78">
        <f t="shared" si="1"/>
        <v>172.64850000000004</v>
      </c>
      <c r="D19" s="50">
        <v>191.52</v>
      </c>
      <c r="E19" s="78">
        <f t="shared" si="1"/>
        <v>85.12720000000003</v>
      </c>
      <c r="F19" s="50">
        <v>83.04</v>
      </c>
      <c r="G19" s="72">
        <f t="shared" si="2"/>
        <v>13.375774553537399</v>
      </c>
      <c r="H19" s="78">
        <f t="shared" si="3"/>
        <v>88.103799999999978</v>
      </c>
      <c r="I19" s="50">
        <v>120.48</v>
      </c>
      <c r="J19" s="78">
        <f t="shared" si="4"/>
        <v>63.534199999999998</v>
      </c>
      <c r="K19" s="50">
        <v>82.08</v>
      </c>
      <c r="L19" s="72">
        <f t="shared" si="5"/>
        <v>7.9804927665277772</v>
      </c>
      <c r="M19" s="78">
        <f t="shared" si="6"/>
        <v>48.532100000000014</v>
      </c>
      <c r="N19" s="50">
        <v>69.12</v>
      </c>
      <c r="O19" s="78">
        <f t="shared" si="7"/>
        <v>53.210900000000002</v>
      </c>
      <c r="P19" s="50">
        <v>52.800000000000004</v>
      </c>
      <c r="Q19" s="72">
        <f t="shared" si="8"/>
        <v>107.08411860863652</v>
      </c>
      <c r="R19" s="78">
        <f t="shared" si="9"/>
        <v>1009.4407000000001</v>
      </c>
      <c r="S19" s="50">
        <v>1107.8399999999999</v>
      </c>
      <c r="T19" s="78">
        <f t="shared" si="10"/>
        <v>391.02570000000003</v>
      </c>
      <c r="U19" s="50">
        <v>367.2</v>
      </c>
      <c r="V19" s="72">
        <f t="shared" si="11"/>
        <v>168.32915689350989</v>
      </c>
      <c r="W19" s="78">
        <f t="shared" si="12"/>
        <v>15294.6284</v>
      </c>
      <c r="X19" s="50">
        <v>1692</v>
      </c>
      <c r="Y19" s="78">
        <f t="shared" si="13"/>
        <v>6243.8297000000002</v>
      </c>
      <c r="Z19" s="50">
        <v>709.2</v>
      </c>
      <c r="AA19" s="72">
        <f t="shared" si="14"/>
        <v>15.291842162676922</v>
      </c>
      <c r="AB19" s="78">
        <f t="shared" si="15"/>
        <v>181.08270000000002</v>
      </c>
      <c r="AC19" s="50">
        <v>157.92000000000002</v>
      </c>
      <c r="AD19" s="78">
        <f t="shared" si="16"/>
        <v>98.6952</v>
      </c>
      <c r="AE19" s="50">
        <v>53.28</v>
      </c>
      <c r="AF19" s="72">
        <f t="shared" si="17"/>
        <v>0</v>
      </c>
      <c r="AG19" s="78">
        <f t="shared" si="18"/>
        <v>0.23799999999999999</v>
      </c>
      <c r="AH19" s="50">
        <v>0</v>
      </c>
      <c r="AI19" s="78">
        <f t="shared" si="19"/>
        <v>5.6000000000000001E-2</v>
      </c>
      <c r="AJ19" s="50">
        <v>0</v>
      </c>
      <c r="AK19" s="72">
        <f t="shared" si="20"/>
        <v>79.969115213907969</v>
      </c>
      <c r="AL19" s="78">
        <f t="shared" si="21"/>
        <v>189.447</v>
      </c>
      <c r="AM19" s="50">
        <v>599.52</v>
      </c>
      <c r="AN19" s="78">
        <f t="shared" si="22"/>
        <v>207.31209999999999</v>
      </c>
      <c r="AO19" s="50">
        <v>632.64</v>
      </c>
      <c r="AP19" s="72">
        <f t="shared" si="23"/>
        <v>1.5958311858623453</v>
      </c>
      <c r="AQ19" s="78">
        <f t="shared" si="24"/>
        <v>9.3309000000000015</v>
      </c>
      <c r="AR19" s="50">
        <v>11.040000000000001</v>
      </c>
      <c r="AS19" s="78">
        <f t="shared" si="25"/>
        <v>15.432600000000001</v>
      </c>
      <c r="AT19" s="50">
        <v>13.44</v>
      </c>
      <c r="AU19" s="72">
        <f t="shared" si="26"/>
        <v>8.5952808368800042</v>
      </c>
      <c r="AV19" s="78">
        <f t="shared" si="27"/>
        <v>8.2289999999999992</v>
      </c>
      <c r="AW19" s="50">
        <v>86.88</v>
      </c>
      <c r="AX19" s="78">
        <f t="shared" si="28"/>
        <v>3.7539999999999991</v>
      </c>
      <c r="AY19" s="50">
        <v>35.04</v>
      </c>
      <c r="AZ19" s="72">
        <f t="shared" si="29"/>
        <v>15.089079155604514</v>
      </c>
      <c r="BA19" s="78">
        <f t="shared" si="30"/>
        <v>2533.0466999999999</v>
      </c>
      <c r="BB19" s="50">
        <v>153.12</v>
      </c>
      <c r="BC19" s="78">
        <f t="shared" si="31"/>
        <v>1008.0069999999999</v>
      </c>
      <c r="BD19" s="50">
        <v>60</v>
      </c>
      <c r="BE19" s="72">
        <f t="shared" si="32"/>
        <v>10.953313070513934</v>
      </c>
      <c r="BF19" s="78">
        <f t="shared" si="33"/>
        <v>1600.8267000000001</v>
      </c>
      <c r="BG19" s="50">
        <v>105.60000000000001</v>
      </c>
      <c r="BH19" s="78">
        <f t="shared" si="34"/>
        <v>1038.1886</v>
      </c>
      <c r="BI19" s="50">
        <v>55.68</v>
      </c>
      <c r="BJ19" s="72">
        <f t="shared" si="35"/>
        <v>3.3392638744429153</v>
      </c>
      <c r="BK19" s="78">
        <f t="shared" si="36"/>
        <v>303.64609999999999</v>
      </c>
      <c r="BL19" s="50">
        <v>24</v>
      </c>
      <c r="BM19" s="78">
        <f t="shared" si="37"/>
        <v>186.56150000000005</v>
      </c>
      <c r="BN19" s="50">
        <v>27.36</v>
      </c>
      <c r="BO19" s="72">
        <f t="shared" si="38"/>
        <v>35.946658740440213</v>
      </c>
      <c r="BP19" s="78">
        <f t="shared" si="39"/>
        <v>329.98290000000003</v>
      </c>
      <c r="BQ19" s="50">
        <v>348.48</v>
      </c>
      <c r="BR19" s="78">
        <f t="shared" si="40"/>
        <v>182.28439999999995</v>
      </c>
      <c r="BS19" s="60">
        <v>179.04</v>
      </c>
      <c r="BT19" s="72">
        <f t="shared" si="41"/>
        <v>58.884315008011654</v>
      </c>
      <c r="BU19" s="78">
        <f t="shared" si="42"/>
        <v>7913.3231000000005</v>
      </c>
      <c r="BV19" s="50">
        <v>577.44000000000005</v>
      </c>
      <c r="BW19" s="78">
        <f t="shared" si="43"/>
        <v>3647.1523999999995</v>
      </c>
      <c r="BX19" s="50">
        <v>280.08</v>
      </c>
      <c r="BY19" s="72">
        <f t="shared" si="44"/>
        <v>219.88581957000702</v>
      </c>
      <c r="BZ19" s="78">
        <f t="shared" si="45"/>
        <v>1154.0583999999994</v>
      </c>
      <c r="CA19" s="50">
        <v>2304</v>
      </c>
      <c r="CB19" s="78">
        <f t="shared" si="46"/>
        <v>430.37970000000001</v>
      </c>
      <c r="CC19" s="50">
        <v>659.52</v>
      </c>
      <c r="CD19" s="72">
        <f t="shared" si="47"/>
        <v>8.1161714669377609</v>
      </c>
      <c r="CE19" s="78">
        <f t="shared" si="48"/>
        <v>63.722200000000001</v>
      </c>
      <c r="CF19" s="50">
        <v>66.72</v>
      </c>
      <c r="CG19" s="78">
        <f t="shared" si="49"/>
        <v>63.292999999999999</v>
      </c>
      <c r="CH19" s="50">
        <v>58.08</v>
      </c>
    </row>
    <row r="20" spans="1:86" ht="14.1" customHeight="1" x14ac:dyDescent="0.2">
      <c r="A20" s="1">
        <v>0.5</v>
      </c>
      <c r="B20" s="72">
        <f t="shared" si="0"/>
        <v>16.614101971946365</v>
      </c>
      <c r="C20" s="78">
        <f t="shared" si="1"/>
        <v>172.68320000000003</v>
      </c>
      <c r="D20" s="50">
        <v>166.56</v>
      </c>
      <c r="E20" s="78">
        <f t="shared" si="1"/>
        <v>85.142000000000024</v>
      </c>
      <c r="F20" s="50">
        <v>71.040000000000006</v>
      </c>
      <c r="G20" s="72">
        <f t="shared" si="2"/>
        <v>12.268329889069415</v>
      </c>
      <c r="H20" s="78">
        <f t="shared" si="3"/>
        <v>88.12739999999998</v>
      </c>
      <c r="I20" s="50">
        <v>113.28</v>
      </c>
      <c r="J20" s="78">
        <f t="shared" si="4"/>
        <v>63.548999999999999</v>
      </c>
      <c r="K20" s="50">
        <v>71.040000000000006</v>
      </c>
      <c r="L20" s="72">
        <f t="shared" si="5"/>
        <v>6.6097796949314107</v>
      </c>
      <c r="M20" s="78">
        <f t="shared" si="6"/>
        <v>48.544400000000017</v>
      </c>
      <c r="N20" s="50">
        <v>59.04</v>
      </c>
      <c r="O20" s="78">
        <f t="shared" si="7"/>
        <v>53.219500000000004</v>
      </c>
      <c r="P20" s="50">
        <v>41.28</v>
      </c>
      <c r="Q20" s="72">
        <f t="shared" si="8"/>
        <v>102.63001062101301</v>
      </c>
      <c r="R20" s="78">
        <f t="shared" si="9"/>
        <v>1009.6623000000001</v>
      </c>
      <c r="S20" s="50">
        <v>1063.68</v>
      </c>
      <c r="T20" s="78">
        <f t="shared" si="10"/>
        <v>391.09780000000001</v>
      </c>
      <c r="U20" s="50">
        <v>346.08</v>
      </c>
      <c r="V20" s="72">
        <f t="shared" si="11"/>
        <v>164.03774881756169</v>
      </c>
      <c r="W20" s="78">
        <f t="shared" si="12"/>
        <v>15294.8588</v>
      </c>
      <c r="X20" s="50">
        <v>1658.88</v>
      </c>
      <c r="Y20" s="78">
        <f t="shared" si="13"/>
        <v>6243.9223000000002</v>
      </c>
      <c r="Z20" s="50">
        <v>666.72</v>
      </c>
      <c r="AA20" s="72">
        <f t="shared" si="14"/>
        <v>13.612791830973086</v>
      </c>
      <c r="AB20" s="78">
        <f t="shared" si="15"/>
        <v>181.11110000000002</v>
      </c>
      <c r="AC20" s="50">
        <v>136.32</v>
      </c>
      <c r="AD20" s="78">
        <f t="shared" si="16"/>
        <v>98.707400000000007</v>
      </c>
      <c r="AE20" s="50">
        <v>58.56</v>
      </c>
      <c r="AF20" s="72">
        <f t="shared" si="17"/>
        <v>0</v>
      </c>
      <c r="AG20" s="78">
        <f t="shared" si="18"/>
        <v>0.23799999999999999</v>
      </c>
      <c r="AH20" s="50">
        <v>0</v>
      </c>
      <c r="AI20" s="78">
        <f t="shared" si="19"/>
        <v>5.6000000000000001E-2</v>
      </c>
      <c r="AJ20" s="50">
        <v>0</v>
      </c>
      <c r="AK20" s="72">
        <f t="shared" si="20"/>
        <v>74.332741950904847</v>
      </c>
      <c r="AL20" s="78">
        <f t="shared" si="21"/>
        <v>189.55930000000001</v>
      </c>
      <c r="AM20" s="50">
        <v>539.04</v>
      </c>
      <c r="AN20" s="78">
        <f t="shared" si="22"/>
        <v>207.43809999999999</v>
      </c>
      <c r="AO20" s="50">
        <v>604.80000000000007</v>
      </c>
      <c r="AP20" s="72">
        <f t="shared" si="23"/>
        <v>1.4999734756665151</v>
      </c>
      <c r="AQ20" s="78">
        <f t="shared" si="24"/>
        <v>9.3331000000000017</v>
      </c>
      <c r="AR20" s="50">
        <v>10.56</v>
      </c>
      <c r="AS20" s="78">
        <f t="shared" si="25"/>
        <v>15.4352</v>
      </c>
      <c r="AT20" s="50">
        <v>12.48</v>
      </c>
      <c r="AU20" s="72">
        <f t="shared" si="26"/>
        <v>8.9328904228704644</v>
      </c>
      <c r="AV20" s="78">
        <f t="shared" si="27"/>
        <v>8.2479999999999993</v>
      </c>
      <c r="AW20" s="50">
        <v>91.2</v>
      </c>
      <c r="AX20" s="78">
        <f t="shared" si="28"/>
        <v>3.761099999999999</v>
      </c>
      <c r="AY20" s="50">
        <v>34.08</v>
      </c>
      <c r="AZ20" s="72">
        <f t="shared" si="29"/>
        <v>15.360813327933981</v>
      </c>
      <c r="BA20" s="78">
        <f t="shared" si="30"/>
        <v>2533.0792999999999</v>
      </c>
      <c r="BB20" s="50">
        <v>156.47999999999999</v>
      </c>
      <c r="BC20" s="78">
        <f t="shared" si="31"/>
        <v>1008.0193999999999</v>
      </c>
      <c r="BD20" s="50">
        <v>59.52</v>
      </c>
      <c r="BE20" s="72">
        <f t="shared" si="32"/>
        <v>10.97074135034118</v>
      </c>
      <c r="BF20" s="78">
        <f t="shared" si="33"/>
        <v>1600.8489000000002</v>
      </c>
      <c r="BG20" s="50">
        <v>106.56</v>
      </c>
      <c r="BH20" s="78">
        <f t="shared" si="34"/>
        <v>1038.1998999999998</v>
      </c>
      <c r="BI20" s="50">
        <v>54.24</v>
      </c>
      <c r="BJ20" s="72">
        <f t="shared" si="35"/>
        <v>3.2149738508120018</v>
      </c>
      <c r="BK20" s="78">
        <f t="shared" si="36"/>
        <v>303.65089999999998</v>
      </c>
      <c r="BL20" s="50">
        <v>23.04</v>
      </c>
      <c r="BM20" s="78">
        <f t="shared" si="37"/>
        <v>186.56700000000006</v>
      </c>
      <c r="BN20" s="50">
        <v>26.400000000000002</v>
      </c>
      <c r="BO20" s="72">
        <f t="shared" si="38"/>
        <v>34.177002874658108</v>
      </c>
      <c r="BP20" s="78">
        <f t="shared" si="39"/>
        <v>330.05170000000004</v>
      </c>
      <c r="BQ20" s="50">
        <v>330.24</v>
      </c>
      <c r="BR20" s="78">
        <f t="shared" si="40"/>
        <v>182.32029999999995</v>
      </c>
      <c r="BS20" s="60">
        <v>172.32</v>
      </c>
      <c r="BT20" s="72">
        <f t="shared" si="41"/>
        <v>56.447282749711654</v>
      </c>
      <c r="BU20" s="78">
        <f t="shared" si="42"/>
        <v>7913.4790000000003</v>
      </c>
      <c r="BV20" s="50">
        <v>561.24</v>
      </c>
      <c r="BW20" s="78">
        <f t="shared" si="43"/>
        <v>3647.2223999999997</v>
      </c>
      <c r="BX20" s="50">
        <v>252</v>
      </c>
      <c r="BY20" s="72">
        <f t="shared" si="44"/>
        <v>214.34451142320205</v>
      </c>
      <c r="BZ20" s="78">
        <f t="shared" si="45"/>
        <v>1154.3698999999995</v>
      </c>
      <c r="CA20" s="50">
        <v>2242.8000000000002</v>
      </c>
      <c r="CB20" s="78">
        <f t="shared" si="46"/>
        <v>430.47050000000002</v>
      </c>
      <c r="CC20" s="50">
        <v>653.76</v>
      </c>
      <c r="CD20" s="72">
        <f t="shared" si="47"/>
        <v>10.062609859252065</v>
      </c>
      <c r="CE20" s="78">
        <f t="shared" si="48"/>
        <v>63.737900000000003</v>
      </c>
      <c r="CF20" s="50">
        <v>75.36</v>
      </c>
      <c r="CG20" s="78">
        <f t="shared" si="49"/>
        <v>63.309599999999996</v>
      </c>
      <c r="CH20" s="50">
        <v>79.680000000000007</v>
      </c>
    </row>
    <row r="21" spans="1:86" ht="14.1" customHeight="1" x14ac:dyDescent="0.2">
      <c r="A21" s="1">
        <v>0.54166666666666696</v>
      </c>
      <c r="B21" s="72">
        <f t="shared" si="0"/>
        <v>16.943840348281874</v>
      </c>
      <c r="C21" s="78">
        <f t="shared" si="1"/>
        <v>172.71850000000003</v>
      </c>
      <c r="D21" s="50">
        <v>169.44</v>
      </c>
      <c r="E21" s="78">
        <f t="shared" si="1"/>
        <v>85.157300000000021</v>
      </c>
      <c r="F21" s="50">
        <v>73.44</v>
      </c>
      <c r="G21" s="72">
        <f t="shared" si="2"/>
        <v>13.11859661956851</v>
      </c>
      <c r="H21" s="78">
        <f t="shared" si="3"/>
        <v>88.152199999999979</v>
      </c>
      <c r="I21" s="50">
        <v>119.04</v>
      </c>
      <c r="J21" s="78">
        <f t="shared" si="4"/>
        <v>63.5655</v>
      </c>
      <c r="K21" s="50">
        <v>79.2</v>
      </c>
      <c r="L21" s="72">
        <f t="shared" si="5"/>
        <v>5.2276930715460006</v>
      </c>
      <c r="M21" s="78">
        <f t="shared" si="6"/>
        <v>48.554700000000018</v>
      </c>
      <c r="N21" s="50">
        <v>49.44</v>
      </c>
      <c r="O21" s="78">
        <f t="shared" si="7"/>
        <v>53.2254</v>
      </c>
      <c r="P21" s="50">
        <v>28.32</v>
      </c>
      <c r="Q21" s="72">
        <f t="shared" si="8"/>
        <v>100.2095187645012</v>
      </c>
      <c r="R21" s="78">
        <f t="shared" si="9"/>
        <v>1009.8789</v>
      </c>
      <c r="S21" s="50">
        <v>1039.68</v>
      </c>
      <c r="T21" s="78">
        <f t="shared" si="10"/>
        <v>391.16750000000002</v>
      </c>
      <c r="U21" s="50">
        <v>334.56</v>
      </c>
      <c r="V21" s="72">
        <f t="shared" si="11"/>
        <v>151.5934714006433</v>
      </c>
      <c r="W21" s="78">
        <f t="shared" si="12"/>
        <v>15295.073200000001</v>
      </c>
      <c r="X21" s="50">
        <v>1543.68</v>
      </c>
      <c r="Y21" s="78">
        <f t="shared" si="13"/>
        <v>6244.0041000000001</v>
      </c>
      <c r="Z21" s="50">
        <v>588.96</v>
      </c>
      <c r="AA21" s="72">
        <f t="shared" si="14"/>
        <v>15.20828129565853</v>
      </c>
      <c r="AB21" s="78">
        <f t="shared" si="15"/>
        <v>181.14230000000003</v>
      </c>
      <c r="AC21" s="50">
        <v>149.76</v>
      </c>
      <c r="AD21" s="78">
        <f t="shared" si="16"/>
        <v>98.722200000000001</v>
      </c>
      <c r="AE21" s="50">
        <v>71.040000000000006</v>
      </c>
      <c r="AF21" s="72">
        <f t="shared" si="17"/>
        <v>0</v>
      </c>
      <c r="AG21" s="78">
        <f t="shared" si="18"/>
        <v>0.23799999999999999</v>
      </c>
      <c r="AH21" s="50">
        <v>0</v>
      </c>
      <c r="AI21" s="78">
        <f t="shared" si="19"/>
        <v>5.6000000000000001E-2</v>
      </c>
      <c r="AJ21" s="50">
        <v>0</v>
      </c>
      <c r="AK21" s="72">
        <f t="shared" si="20"/>
        <v>82.810887134669926</v>
      </c>
      <c r="AL21" s="78">
        <f t="shared" si="21"/>
        <v>189.69380000000001</v>
      </c>
      <c r="AM21" s="50">
        <v>645.6</v>
      </c>
      <c r="AN21" s="78">
        <f t="shared" si="22"/>
        <v>207.56950000000001</v>
      </c>
      <c r="AO21" s="50">
        <v>630.72</v>
      </c>
      <c r="AP21" s="72">
        <f t="shared" si="23"/>
        <v>1.568246083326384</v>
      </c>
      <c r="AQ21" s="78">
        <f t="shared" si="24"/>
        <v>9.3353000000000019</v>
      </c>
      <c r="AR21" s="50">
        <v>10.56</v>
      </c>
      <c r="AS21" s="78">
        <f t="shared" si="25"/>
        <v>15.438000000000001</v>
      </c>
      <c r="AT21" s="50">
        <v>13.44</v>
      </c>
      <c r="AU21" s="72">
        <f t="shared" si="26"/>
        <v>7.6800278491800889</v>
      </c>
      <c r="AV21" s="78">
        <f t="shared" si="27"/>
        <v>8.2640999999999991</v>
      </c>
      <c r="AW21" s="50">
        <v>77.28</v>
      </c>
      <c r="AX21" s="78">
        <f t="shared" si="28"/>
        <v>3.7677999999999989</v>
      </c>
      <c r="AY21" s="50">
        <v>32.160000000000004</v>
      </c>
      <c r="AZ21" s="72">
        <f t="shared" si="29"/>
        <v>15.023314942794906</v>
      </c>
      <c r="BA21" s="78">
        <f t="shared" si="30"/>
        <v>2533.1109999999999</v>
      </c>
      <c r="BB21" s="50">
        <v>152.16</v>
      </c>
      <c r="BC21" s="78">
        <f t="shared" si="31"/>
        <v>1008.0319999999999</v>
      </c>
      <c r="BD21" s="50">
        <v>60.480000000000004</v>
      </c>
      <c r="BE21" s="72">
        <f t="shared" si="32"/>
        <v>11.051768429787311</v>
      </c>
      <c r="BF21" s="78">
        <f t="shared" si="33"/>
        <v>1600.8711000000003</v>
      </c>
      <c r="BG21" s="50">
        <v>106.56</v>
      </c>
      <c r="BH21" s="78">
        <f t="shared" si="34"/>
        <v>1038.2115999999999</v>
      </c>
      <c r="BI21" s="50">
        <v>56.160000000000004</v>
      </c>
      <c r="BJ21" s="72">
        <f t="shared" si="35"/>
        <v>3.4602121222862197</v>
      </c>
      <c r="BK21" s="78">
        <f t="shared" si="36"/>
        <v>303.65619999999996</v>
      </c>
      <c r="BL21" s="50">
        <v>25.44</v>
      </c>
      <c r="BM21" s="78">
        <f t="shared" si="37"/>
        <v>186.57280000000006</v>
      </c>
      <c r="BN21" s="50">
        <v>27.84</v>
      </c>
      <c r="BO21" s="72">
        <f t="shared" si="38"/>
        <v>30.569253098840893</v>
      </c>
      <c r="BP21" s="78">
        <f t="shared" si="39"/>
        <v>330.11490000000003</v>
      </c>
      <c r="BQ21" s="50">
        <v>303.36</v>
      </c>
      <c r="BR21" s="78">
        <f t="shared" si="40"/>
        <v>182.34899999999993</v>
      </c>
      <c r="BS21" s="60">
        <v>137.76</v>
      </c>
      <c r="BT21" s="72">
        <f t="shared" si="41"/>
        <v>53.841787666081323</v>
      </c>
      <c r="BU21" s="78">
        <f t="shared" si="42"/>
        <v>7913.63</v>
      </c>
      <c r="BV21" s="50">
        <v>543.6</v>
      </c>
      <c r="BW21" s="78">
        <f t="shared" si="43"/>
        <v>3647.2837999999997</v>
      </c>
      <c r="BX21" s="50">
        <v>221.04</v>
      </c>
      <c r="BY21" s="72">
        <f t="shared" si="44"/>
        <v>205.91128217706233</v>
      </c>
      <c r="BZ21" s="78">
        <f t="shared" si="45"/>
        <v>1154.6687999999995</v>
      </c>
      <c r="CA21" s="50">
        <v>2152.08</v>
      </c>
      <c r="CB21" s="78">
        <f t="shared" si="46"/>
        <v>430.55889999999999</v>
      </c>
      <c r="CC21" s="50">
        <v>636.48</v>
      </c>
      <c r="CD21" s="72">
        <f t="shared" si="47"/>
        <v>6.5377878037323756</v>
      </c>
      <c r="CE21" s="78">
        <f t="shared" si="48"/>
        <v>63.75</v>
      </c>
      <c r="CF21" s="50">
        <v>58.08</v>
      </c>
      <c r="CG21" s="78">
        <f t="shared" si="49"/>
        <v>63.318199999999997</v>
      </c>
      <c r="CH21" s="50">
        <v>41.28</v>
      </c>
    </row>
    <row r="22" spans="1:86" ht="14.1" customHeight="1" x14ac:dyDescent="0.2">
      <c r="A22" s="1">
        <v>0.58333333333333304</v>
      </c>
      <c r="B22" s="72">
        <f t="shared" si="0"/>
        <v>19.118043139410638</v>
      </c>
      <c r="C22" s="78">
        <f t="shared" si="1"/>
        <v>172.75840000000002</v>
      </c>
      <c r="D22" s="50">
        <v>191.52</v>
      </c>
      <c r="E22" s="78">
        <f t="shared" si="1"/>
        <v>85.17440000000002</v>
      </c>
      <c r="F22" s="50">
        <v>82.08</v>
      </c>
      <c r="G22" s="72">
        <f t="shared" si="2"/>
        <v>14.58074362137218</v>
      </c>
      <c r="H22" s="78">
        <f t="shared" si="3"/>
        <v>88.179099999999977</v>
      </c>
      <c r="I22" s="50">
        <v>129.12</v>
      </c>
      <c r="J22" s="78">
        <f t="shared" si="4"/>
        <v>63.584800000000001</v>
      </c>
      <c r="K22" s="50">
        <v>92.64</v>
      </c>
      <c r="L22" s="72">
        <f t="shared" si="5"/>
        <v>7.3119562332239356</v>
      </c>
      <c r="M22" s="78">
        <f t="shared" si="6"/>
        <v>48.56780000000002</v>
      </c>
      <c r="N22" s="50">
        <v>62.88</v>
      </c>
      <c r="O22" s="78">
        <f t="shared" si="7"/>
        <v>53.235599999999998</v>
      </c>
      <c r="P22" s="50">
        <v>48.96</v>
      </c>
      <c r="Q22" s="72">
        <f t="shared" si="8"/>
        <v>99.281948374013922</v>
      </c>
      <c r="R22" s="78">
        <f t="shared" si="9"/>
        <v>1010.0938</v>
      </c>
      <c r="S22" s="50">
        <v>1031.52</v>
      </c>
      <c r="T22" s="78">
        <f t="shared" si="10"/>
        <v>391.23560000000003</v>
      </c>
      <c r="U22" s="50">
        <v>326.88</v>
      </c>
      <c r="V22" s="72">
        <f t="shared" si="11"/>
        <v>156.48884769142819</v>
      </c>
      <c r="W22" s="78">
        <f t="shared" si="12"/>
        <v>15295.291700000002</v>
      </c>
      <c r="X22" s="50">
        <v>1573.2</v>
      </c>
      <c r="Y22" s="78">
        <f t="shared" si="13"/>
        <v>6244.0956000000006</v>
      </c>
      <c r="Z22" s="50">
        <v>658.80000000000007</v>
      </c>
      <c r="AA22" s="72">
        <f t="shared" si="14"/>
        <v>12.370744537088196</v>
      </c>
      <c r="AB22" s="78">
        <f t="shared" si="15"/>
        <v>181.16720000000004</v>
      </c>
      <c r="AC22" s="50">
        <v>119.52</v>
      </c>
      <c r="AD22" s="78">
        <f t="shared" si="16"/>
        <v>98.735200000000006</v>
      </c>
      <c r="AE22" s="50">
        <v>62.4</v>
      </c>
      <c r="AF22" s="72">
        <f t="shared" si="17"/>
        <v>0</v>
      </c>
      <c r="AG22" s="78">
        <f t="shared" si="18"/>
        <v>0.23799999999999999</v>
      </c>
      <c r="AH22" s="50">
        <v>0</v>
      </c>
      <c r="AI22" s="78">
        <f t="shared" si="19"/>
        <v>5.6000000000000001E-2</v>
      </c>
      <c r="AJ22" s="50">
        <v>0</v>
      </c>
      <c r="AK22" s="72">
        <f t="shared" si="20"/>
        <v>85.245816585954046</v>
      </c>
      <c r="AL22" s="78">
        <f t="shared" si="21"/>
        <v>189.83290000000002</v>
      </c>
      <c r="AM22" s="50">
        <v>667.68000000000006</v>
      </c>
      <c r="AN22" s="78">
        <f t="shared" si="22"/>
        <v>207.70410000000001</v>
      </c>
      <c r="AO22" s="50">
        <v>646.08000000000004</v>
      </c>
      <c r="AP22" s="72">
        <f t="shared" si="23"/>
        <v>1.8778094670258494</v>
      </c>
      <c r="AQ22" s="78">
        <f t="shared" si="24"/>
        <v>9.3380000000000027</v>
      </c>
      <c r="AR22" s="50">
        <v>12.96</v>
      </c>
      <c r="AS22" s="78">
        <f t="shared" si="25"/>
        <v>15.4413</v>
      </c>
      <c r="AT22" s="50">
        <v>15.84</v>
      </c>
      <c r="AU22" s="72">
        <f t="shared" si="26"/>
        <v>8.469802186908943</v>
      </c>
      <c r="AV22" s="78">
        <f t="shared" si="27"/>
        <v>8.2821999999999996</v>
      </c>
      <c r="AW22" s="50">
        <v>86.88</v>
      </c>
      <c r="AX22" s="78">
        <f t="shared" si="28"/>
        <v>3.7742999999999989</v>
      </c>
      <c r="AY22" s="50">
        <v>31.2</v>
      </c>
      <c r="AZ22" s="72">
        <f t="shared" si="29"/>
        <v>14.835911990834306</v>
      </c>
      <c r="BA22" s="78">
        <f t="shared" si="30"/>
        <v>2533.1423999999997</v>
      </c>
      <c r="BB22" s="50">
        <v>150.72</v>
      </c>
      <c r="BC22" s="78">
        <f t="shared" si="31"/>
        <v>1008.0441999999999</v>
      </c>
      <c r="BD22" s="50">
        <v>58.56</v>
      </c>
      <c r="BE22" s="72">
        <f t="shared" si="32"/>
        <v>10.422126817837771</v>
      </c>
      <c r="BF22" s="78">
        <f t="shared" si="33"/>
        <v>1600.8920000000003</v>
      </c>
      <c r="BG22" s="50">
        <v>100.32000000000001</v>
      </c>
      <c r="BH22" s="78">
        <f t="shared" si="34"/>
        <v>1038.2226999999998</v>
      </c>
      <c r="BI22" s="50">
        <v>53.28</v>
      </c>
      <c r="BJ22" s="72">
        <f t="shared" si="35"/>
        <v>3.2441018416872711</v>
      </c>
      <c r="BK22" s="78">
        <f t="shared" si="36"/>
        <v>303.66109999999998</v>
      </c>
      <c r="BL22" s="50">
        <v>23.52</v>
      </c>
      <c r="BM22" s="78">
        <f t="shared" si="37"/>
        <v>186.57830000000007</v>
      </c>
      <c r="BN22" s="50">
        <v>26.400000000000002</v>
      </c>
      <c r="BO22" s="72">
        <f t="shared" si="38"/>
        <v>37.981427712230278</v>
      </c>
      <c r="BP22" s="78">
        <f t="shared" si="39"/>
        <v>330.19050000000004</v>
      </c>
      <c r="BQ22" s="50">
        <v>362.88</v>
      </c>
      <c r="BR22" s="78">
        <f t="shared" si="40"/>
        <v>182.39049999999995</v>
      </c>
      <c r="BS22" s="60">
        <v>199.20000000000002</v>
      </c>
      <c r="BT22" s="72">
        <f t="shared" si="41"/>
        <v>57.341544670845423</v>
      </c>
      <c r="BU22" s="78">
        <f t="shared" si="42"/>
        <v>7913.7893000000004</v>
      </c>
      <c r="BV22" s="50">
        <v>573.48</v>
      </c>
      <c r="BW22" s="78">
        <f t="shared" si="43"/>
        <v>3647.3527999999997</v>
      </c>
      <c r="BX22" s="50">
        <v>248.4</v>
      </c>
      <c r="BY22" s="72">
        <f t="shared" si="44"/>
        <v>206.35904700336042</v>
      </c>
      <c r="BZ22" s="78">
        <f t="shared" si="45"/>
        <v>1154.9686999999994</v>
      </c>
      <c r="CA22" s="50">
        <v>2159.2800000000002</v>
      </c>
      <c r="CB22" s="78">
        <f t="shared" si="46"/>
        <v>430.6463</v>
      </c>
      <c r="CC22" s="50">
        <v>629.28</v>
      </c>
      <c r="CD22" s="72">
        <f t="shared" si="47"/>
        <v>9.5917855286333467</v>
      </c>
      <c r="CE22" s="78">
        <f t="shared" si="48"/>
        <v>63.765500000000003</v>
      </c>
      <c r="CF22" s="50">
        <v>74.400000000000006</v>
      </c>
      <c r="CG22" s="78">
        <f t="shared" si="49"/>
        <v>63.333500000000001</v>
      </c>
      <c r="CH22" s="50">
        <v>73.44</v>
      </c>
    </row>
    <row r="23" spans="1:86" ht="14.1" customHeight="1" x14ac:dyDescent="0.2">
      <c r="A23" s="1">
        <v>0.625</v>
      </c>
      <c r="B23" s="72">
        <f t="shared" si="0"/>
        <v>20.882787814359229</v>
      </c>
      <c r="C23" s="78">
        <f t="shared" si="1"/>
        <v>172.80180000000001</v>
      </c>
      <c r="D23" s="50">
        <v>208.32</v>
      </c>
      <c r="E23" s="78">
        <f t="shared" si="1"/>
        <v>85.193500000000014</v>
      </c>
      <c r="F23" s="50">
        <v>91.68</v>
      </c>
      <c r="G23" s="72">
        <f t="shared" si="2"/>
        <v>14.486658257879244</v>
      </c>
      <c r="H23" s="78">
        <f t="shared" si="3"/>
        <v>88.206499999999977</v>
      </c>
      <c r="I23" s="50">
        <v>131.52000000000001</v>
      </c>
      <c r="J23" s="78">
        <f t="shared" si="4"/>
        <v>63.603000000000002</v>
      </c>
      <c r="K23" s="50">
        <v>87.36</v>
      </c>
      <c r="L23" s="72">
        <f t="shared" si="5"/>
        <v>8.7218453033329801</v>
      </c>
      <c r="M23" s="78">
        <f t="shared" si="6"/>
        <v>48.583400000000019</v>
      </c>
      <c r="N23" s="50">
        <v>74.88</v>
      </c>
      <c r="O23" s="78">
        <f t="shared" si="7"/>
        <v>53.247799999999998</v>
      </c>
      <c r="P23" s="50">
        <v>58.56</v>
      </c>
      <c r="Q23" s="72">
        <f t="shared" si="8"/>
        <v>103.6535975904814</v>
      </c>
      <c r="R23" s="78">
        <f t="shared" si="9"/>
        <v>1010.319</v>
      </c>
      <c r="S23" s="50">
        <v>1080.96</v>
      </c>
      <c r="T23" s="78">
        <f t="shared" si="10"/>
        <v>391.30400000000003</v>
      </c>
      <c r="U23" s="50">
        <v>328.32</v>
      </c>
      <c r="V23" s="72">
        <f t="shared" si="11"/>
        <v>154.82338898148666</v>
      </c>
      <c r="W23" s="78">
        <f t="shared" si="12"/>
        <v>15295.505500000001</v>
      </c>
      <c r="X23" s="50">
        <v>1539.3600000000001</v>
      </c>
      <c r="Y23" s="78">
        <f t="shared" si="13"/>
        <v>6244.1916000000001</v>
      </c>
      <c r="Z23" s="50">
        <v>691.2</v>
      </c>
      <c r="AA23" s="72">
        <f t="shared" si="14"/>
        <v>13.240743596281156</v>
      </c>
      <c r="AB23" s="78">
        <f t="shared" si="15"/>
        <v>181.19370000000004</v>
      </c>
      <c r="AC23" s="50">
        <v>127.2</v>
      </c>
      <c r="AD23" s="78">
        <f t="shared" si="16"/>
        <v>98.749400000000009</v>
      </c>
      <c r="AE23" s="50">
        <v>68.16</v>
      </c>
      <c r="AF23" s="72">
        <f t="shared" si="17"/>
        <v>0</v>
      </c>
      <c r="AG23" s="78">
        <f t="shared" si="18"/>
        <v>0.23799999999999999</v>
      </c>
      <c r="AH23" s="50">
        <v>0</v>
      </c>
      <c r="AI23" s="78">
        <f t="shared" si="19"/>
        <v>5.6000000000000001E-2</v>
      </c>
      <c r="AJ23" s="50">
        <v>0</v>
      </c>
      <c r="AK23" s="72">
        <f t="shared" si="20"/>
        <v>82.090919072401789</v>
      </c>
      <c r="AL23" s="78">
        <f t="shared" si="21"/>
        <v>189.96560000000002</v>
      </c>
      <c r="AM23" s="50">
        <v>636.96</v>
      </c>
      <c r="AN23" s="78">
        <f t="shared" si="22"/>
        <v>207.83500000000001</v>
      </c>
      <c r="AO23" s="50">
        <v>628.32000000000005</v>
      </c>
      <c r="AP23" s="72">
        <f t="shared" si="23"/>
        <v>1.5958311858623453</v>
      </c>
      <c r="AQ23" s="78">
        <f t="shared" si="24"/>
        <v>9.3403000000000027</v>
      </c>
      <c r="AR23" s="50">
        <v>11.040000000000001</v>
      </c>
      <c r="AS23" s="78">
        <f t="shared" si="25"/>
        <v>15.444100000000001</v>
      </c>
      <c r="AT23" s="50">
        <v>13.44</v>
      </c>
      <c r="AU23" s="72">
        <f t="shared" si="26"/>
        <v>9.1959760056465072</v>
      </c>
      <c r="AV23" s="78">
        <f t="shared" si="27"/>
        <v>8.3018000000000001</v>
      </c>
      <c r="AW23" s="50">
        <v>94.08</v>
      </c>
      <c r="AX23" s="78">
        <f t="shared" si="28"/>
        <v>3.781499999999999</v>
      </c>
      <c r="AY23" s="50">
        <v>34.56</v>
      </c>
      <c r="AZ23" s="72">
        <f t="shared" si="29"/>
        <v>15.057166892300753</v>
      </c>
      <c r="BA23" s="78">
        <f t="shared" si="30"/>
        <v>2533.1742999999997</v>
      </c>
      <c r="BB23" s="50">
        <v>153.12</v>
      </c>
      <c r="BC23" s="78">
        <f t="shared" si="31"/>
        <v>1008.0564999999999</v>
      </c>
      <c r="BD23" s="50">
        <v>59.04</v>
      </c>
      <c r="BE23" s="72">
        <f t="shared" si="32"/>
        <v>10.365303622304033</v>
      </c>
      <c r="BF23" s="78">
        <f t="shared" si="33"/>
        <v>1600.9127000000003</v>
      </c>
      <c r="BG23" s="50">
        <v>99.36</v>
      </c>
      <c r="BH23" s="78">
        <f t="shared" si="34"/>
        <v>1038.2338999999997</v>
      </c>
      <c r="BI23" s="50">
        <v>53.76</v>
      </c>
      <c r="BJ23" s="72">
        <f t="shared" si="35"/>
        <v>3.5224331539650646</v>
      </c>
      <c r="BK23" s="78">
        <f t="shared" si="36"/>
        <v>303.66649999999998</v>
      </c>
      <c r="BL23" s="50">
        <v>25.92</v>
      </c>
      <c r="BM23" s="78">
        <f t="shared" si="37"/>
        <v>186.58420000000007</v>
      </c>
      <c r="BN23" s="50">
        <v>28.32</v>
      </c>
      <c r="BO23" s="72">
        <f t="shared" si="38"/>
        <v>34.960967840574739</v>
      </c>
      <c r="BP23" s="78">
        <f t="shared" si="39"/>
        <v>330.26120000000003</v>
      </c>
      <c r="BQ23" s="50">
        <v>339.36</v>
      </c>
      <c r="BR23" s="78">
        <f t="shared" si="40"/>
        <v>182.42659999999995</v>
      </c>
      <c r="BS23" s="60">
        <v>173.28</v>
      </c>
      <c r="BT23" s="72">
        <f t="shared" si="41"/>
        <v>59.587237096634688</v>
      </c>
      <c r="BU23" s="78">
        <f t="shared" si="42"/>
        <v>7913.9522999999999</v>
      </c>
      <c r="BV23" s="50">
        <v>586.80000000000007</v>
      </c>
      <c r="BW23" s="78">
        <f t="shared" si="43"/>
        <v>3647.4300999999996</v>
      </c>
      <c r="BX23" s="50">
        <v>278.28000000000003</v>
      </c>
      <c r="BY23" s="72">
        <f t="shared" si="44"/>
        <v>203.04448248980779</v>
      </c>
      <c r="BZ23" s="78">
        <f t="shared" si="45"/>
        <v>1155.2627999999995</v>
      </c>
      <c r="CA23" s="50">
        <v>2117.52</v>
      </c>
      <c r="CB23" s="78">
        <f t="shared" si="46"/>
        <v>430.73559999999998</v>
      </c>
      <c r="CC23" s="50">
        <v>642.96</v>
      </c>
      <c r="CD23" s="72">
        <f t="shared" si="47"/>
        <v>8.4762117678595938</v>
      </c>
      <c r="CE23" s="78">
        <f t="shared" si="48"/>
        <v>63.779600000000002</v>
      </c>
      <c r="CF23" s="50">
        <v>67.680000000000007</v>
      </c>
      <c r="CG23" s="78">
        <f t="shared" si="49"/>
        <v>63.346600000000002</v>
      </c>
      <c r="CH23" s="50">
        <v>62.88</v>
      </c>
    </row>
    <row r="24" spans="1:86" ht="14.1" customHeight="1" x14ac:dyDescent="0.2">
      <c r="A24" s="1">
        <v>0.66666666666666696</v>
      </c>
      <c r="B24" s="72">
        <f t="shared" si="0"/>
        <v>18.872111300691067</v>
      </c>
      <c r="C24" s="78">
        <f t="shared" si="1"/>
        <v>172.84050000000002</v>
      </c>
      <c r="D24" s="50">
        <v>185.76</v>
      </c>
      <c r="E24" s="78">
        <f t="shared" si="1"/>
        <v>85.211900000000014</v>
      </c>
      <c r="F24" s="50">
        <v>88.320000000000007</v>
      </c>
      <c r="G24" s="72">
        <f t="shared" si="2"/>
        <v>15.784350300102041</v>
      </c>
      <c r="H24" s="78">
        <f t="shared" si="3"/>
        <v>88.236699999999971</v>
      </c>
      <c r="I24" s="50">
        <v>144.96</v>
      </c>
      <c r="J24" s="78">
        <f t="shared" si="4"/>
        <v>63.622300000000003</v>
      </c>
      <c r="K24" s="50">
        <v>92.64</v>
      </c>
      <c r="L24" s="72">
        <f t="shared" si="5"/>
        <v>10.306379520135501</v>
      </c>
      <c r="M24" s="78">
        <f t="shared" si="6"/>
        <v>48.602300000000021</v>
      </c>
      <c r="N24" s="50">
        <v>90.72</v>
      </c>
      <c r="O24" s="78">
        <f t="shared" si="7"/>
        <v>53.261600000000001</v>
      </c>
      <c r="P24" s="50">
        <v>66.239999999999995</v>
      </c>
      <c r="Q24" s="72">
        <f t="shared" si="8"/>
        <v>109.23531512019341</v>
      </c>
      <c r="R24" s="78">
        <f t="shared" si="9"/>
        <v>1010.5562</v>
      </c>
      <c r="S24" s="50">
        <v>1138.56</v>
      </c>
      <c r="T24" s="78">
        <f t="shared" si="10"/>
        <v>391.37650000000002</v>
      </c>
      <c r="U24" s="52">
        <v>348</v>
      </c>
      <c r="V24" s="72">
        <f t="shared" si="11"/>
        <v>154.88427590074281</v>
      </c>
      <c r="W24" s="78">
        <f t="shared" si="12"/>
        <v>15295.718400000002</v>
      </c>
      <c r="X24" s="50">
        <v>1532.88</v>
      </c>
      <c r="Y24" s="78">
        <f t="shared" si="13"/>
        <v>6244.2898000000005</v>
      </c>
      <c r="Z24" s="50">
        <v>707.04</v>
      </c>
      <c r="AA24" s="72">
        <f t="shared" si="14"/>
        <v>11.819011175862043</v>
      </c>
      <c r="AB24" s="78">
        <f t="shared" si="15"/>
        <v>181.21790000000004</v>
      </c>
      <c r="AC24" s="50">
        <v>116.16</v>
      </c>
      <c r="AD24" s="78">
        <f t="shared" si="16"/>
        <v>98.76100000000001</v>
      </c>
      <c r="AE24" s="50">
        <v>55.68</v>
      </c>
      <c r="AF24" s="72">
        <f t="shared" si="17"/>
        <v>0</v>
      </c>
      <c r="AG24" s="78">
        <f t="shared" si="18"/>
        <v>0.23799999999999999</v>
      </c>
      <c r="AH24" s="50">
        <v>0</v>
      </c>
      <c r="AI24" s="78">
        <f t="shared" si="19"/>
        <v>5.6000000000000001E-2</v>
      </c>
      <c r="AJ24" s="50">
        <v>0</v>
      </c>
      <c r="AK24" s="72">
        <f t="shared" si="20"/>
        <v>83.95758790277938</v>
      </c>
      <c r="AL24" s="78">
        <f t="shared" si="21"/>
        <v>190.10020000000003</v>
      </c>
      <c r="AM24" s="50">
        <v>646.08000000000004</v>
      </c>
      <c r="AN24" s="78">
        <f t="shared" si="22"/>
        <v>207.97</v>
      </c>
      <c r="AO24" s="50">
        <v>648</v>
      </c>
      <c r="AP24" s="72">
        <f t="shared" si="23"/>
        <v>1.6862484751182294</v>
      </c>
      <c r="AQ24" s="78">
        <f t="shared" si="24"/>
        <v>9.3428000000000022</v>
      </c>
      <c r="AR24" s="50">
        <v>12</v>
      </c>
      <c r="AS24" s="78">
        <f t="shared" si="25"/>
        <v>15.447000000000001</v>
      </c>
      <c r="AT24" s="50">
        <v>13.92</v>
      </c>
      <c r="AU24" s="72">
        <f t="shared" si="26"/>
        <v>9.4071056926149534</v>
      </c>
      <c r="AV24" s="78">
        <f t="shared" si="27"/>
        <v>8.3217999999999996</v>
      </c>
      <c r="AW24" s="50">
        <v>96</v>
      </c>
      <c r="AX24" s="78">
        <f t="shared" si="28"/>
        <v>3.7889999999999988</v>
      </c>
      <c r="AY24" s="50">
        <v>36</v>
      </c>
      <c r="AZ24" s="72">
        <f t="shared" si="29"/>
        <v>14.94999800268358</v>
      </c>
      <c r="BA24" s="78">
        <f t="shared" si="30"/>
        <v>2533.2058999999995</v>
      </c>
      <c r="BB24" s="50">
        <v>151.68</v>
      </c>
      <c r="BC24" s="78">
        <f t="shared" si="31"/>
        <v>1008.0688999999999</v>
      </c>
      <c r="BD24" s="50">
        <v>59.52</v>
      </c>
      <c r="BE24" s="72">
        <f t="shared" si="32"/>
        <v>10.520575456550013</v>
      </c>
      <c r="BF24" s="78">
        <f t="shared" si="33"/>
        <v>1600.9338000000002</v>
      </c>
      <c r="BG24" s="50">
        <v>101.28</v>
      </c>
      <c r="BH24" s="78">
        <f t="shared" si="34"/>
        <v>1038.2450999999996</v>
      </c>
      <c r="BI24" s="50">
        <v>53.76</v>
      </c>
      <c r="BJ24" s="72">
        <f t="shared" si="35"/>
        <v>5.2784620069279402</v>
      </c>
      <c r="BK24" s="78">
        <f t="shared" si="36"/>
        <v>303.67629999999997</v>
      </c>
      <c r="BL24" s="50">
        <v>47.04</v>
      </c>
      <c r="BM24" s="78">
        <f t="shared" si="37"/>
        <v>186.59110000000007</v>
      </c>
      <c r="BN24" s="50">
        <v>33.119999999999997</v>
      </c>
      <c r="BO24" s="72">
        <f t="shared" si="38"/>
        <v>37.842296966154848</v>
      </c>
      <c r="BP24" s="78">
        <f t="shared" si="39"/>
        <v>330.33730000000003</v>
      </c>
      <c r="BQ24" s="50">
        <v>365.28000000000003</v>
      </c>
      <c r="BR24" s="78">
        <f t="shared" si="40"/>
        <v>182.46649999999994</v>
      </c>
      <c r="BS24" s="60">
        <v>191.52</v>
      </c>
      <c r="BT24" s="72">
        <f t="shared" si="41"/>
        <v>64.040893611667201</v>
      </c>
      <c r="BU24" s="78">
        <f t="shared" si="42"/>
        <v>7914.1289999999999</v>
      </c>
      <c r="BV24" s="50">
        <v>636.12</v>
      </c>
      <c r="BW24" s="78">
        <f t="shared" si="43"/>
        <v>3647.5098999999996</v>
      </c>
      <c r="BX24" s="50">
        <v>287.28000000000003</v>
      </c>
      <c r="BY24" s="72">
        <f t="shared" si="44"/>
        <v>211.09281586183678</v>
      </c>
      <c r="BZ24" s="78">
        <f t="shared" si="45"/>
        <v>1155.5685999999996</v>
      </c>
      <c r="CA24" s="50">
        <v>2201.7600000000002</v>
      </c>
      <c r="CB24" s="78">
        <f t="shared" si="46"/>
        <v>430.82829999999996</v>
      </c>
      <c r="CC24" s="50">
        <v>667.44</v>
      </c>
      <c r="CD24" s="72">
        <f t="shared" si="47"/>
        <v>7.1808014255017785</v>
      </c>
      <c r="CE24" s="78">
        <f t="shared" si="48"/>
        <v>63.792400000000001</v>
      </c>
      <c r="CF24" s="50">
        <v>61.44</v>
      </c>
      <c r="CG24" s="78">
        <f t="shared" si="49"/>
        <v>63.356700000000004</v>
      </c>
      <c r="CH24" s="50">
        <v>48.480000000000004</v>
      </c>
    </row>
    <row r="25" spans="1:86" ht="14.1" customHeight="1" x14ac:dyDescent="0.2">
      <c r="A25" s="1">
        <v>0.70833333333333304</v>
      </c>
      <c r="B25" s="72">
        <f t="shared" si="0"/>
        <v>18.454540558466928</v>
      </c>
      <c r="C25" s="78">
        <f t="shared" si="1"/>
        <v>172.87880000000001</v>
      </c>
      <c r="D25" s="50">
        <v>183.84</v>
      </c>
      <c r="E25" s="78">
        <f t="shared" si="1"/>
        <v>85.22890000000001</v>
      </c>
      <c r="F25" s="50">
        <v>81.600000000000009</v>
      </c>
      <c r="G25" s="72">
        <f t="shared" si="2"/>
        <v>18.061696623266542</v>
      </c>
      <c r="H25" s="78">
        <f t="shared" si="3"/>
        <v>88.271499999999975</v>
      </c>
      <c r="I25" s="50">
        <v>167.04</v>
      </c>
      <c r="J25" s="78">
        <f t="shared" si="4"/>
        <v>63.644000000000005</v>
      </c>
      <c r="K25" s="50">
        <v>104.16</v>
      </c>
      <c r="L25" s="72">
        <f t="shared" si="5"/>
        <v>9.8475128850171405</v>
      </c>
      <c r="M25" s="78">
        <f t="shared" si="6"/>
        <v>48.620200000000018</v>
      </c>
      <c r="N25" s="50">
        <v>85.92</v>
      </c>
      <c r="O25" s="78">
        <f t="shared" si="7"/>
        <v>53.274999999999999</v>
      </c>
      <c r="P25" s="50">
        <v>64.320000000000007</v>
      </c>
      <c r="Q25" s="72">
        <f t="shared" si="8"/>
        <v>114.44174449381254</v>
      </c>
      <c r="R25" s="78">
        <f t="shared" si="9"/>
        <v>1010.8045999999999</v>
      </c>
      <c r="S25" s="50">
        <v>1192.32</v>
      </c>
      <c r="T25" s="78">
        <f t="shared" si="10"/>
        <v>391.45280000000002</v>
      </c>
      <c r="U25" s="52">
        <v>366.24</v>
      </c>
      <c r="V25" s="72">
        <f t="shared" si="11"/>
        <v>147.8350446847854</v>
      </c>
      <c r="W25" s="78">
        <f t="shared" si="12"/>
        <v>15295.921900000001</v>
      </c>
      <c r="X25" s="50">
        <v>1465.2</v>
      </c>
      <c r="Y25" s="78">
        <f t="shared" si="13"/>
        <v>6244.3829000000005</v>
      </c>
      <c r="Z25" s="50">
        <v>670.32</v>
      </c>
      <c r="AA25" s="72">
        <f t="shared" si="14"/>
        <v>12.644601226884868</v>
      </c>
      <c r="AB25" s="78">
        <f t="shared" si="15"/>
        <v>181.24470000000005</v>
      </c>
      <c r="AC25" s="50">
        <v>128.64000000000001</v>
      </c>
      <c r="AD25" s="78">
        <f t="shared" si="16"/>
        <v>98.771300000000011</v>
      </c>
      <c r="AE25" s="50">
        <v>49.44</v>
      </c>
      <c r="AF25" s="72">
        <f t="shared" si="17"/>
        <v>0</v>
      </c>
      <c r="AG25" s="78">
        <f t="shared" si="18"/>
        <v>0.23799999999999999</v>
      </c>
      <c r="AH25" s="50">
        <v>0</v>
      </c>
      <c r="AI25" s="78">
        <f t="shared" si="19"/>
        <v>5.6000000000000001E-2</v>
      </c>
      <c r="AJ25" s="50">
        <v>0</v>
      </c>
      <c r="AK25" s="72">
        <f t="shared" si="20"/>
        <v>33.711883009460038</v>
      </c>
      <c r="AL25" s="78">
        <f t="shared" si="21"/>
        <v>190.13740000000004</v>
      </c>
      <c r="AM25" s="50">
        <v>178.56</v>
      </c>
      <c r="AN25" s="78">
        <f t="shared" si="22"/>
        <v>208.0369</v>
      </c>
      <c r="AO25" s="50">
        <v>321.12</v>
      </c>
      <c r="AP25" s="72">
        <f t="shared" si="23"/>
        <v>1.6031070496626521</v>
      </c>
      <c r="AQ25" s="78">
        <f t="shared" si="24"/>
        <v>9.3450000000000024</v>
      </c>
      <c r="AR25" s="50">
        <v>10.56</v>
      </c>
      <c r="AS25" s="78">
        <f t="shared" si="25"/>
        <v>15.449900000000001</v>
      </c>
      <c r="AT25" s="50">
        <v>13.92</v>
      </c>
      <c r="AU25" s="72">
        <f t="shared" si="26"/>
        <v>10.03481520735396</v>
      </c>
      <c r="AV25" s="78">
        <f t="shared" si="27"/>
        <v>8.3429000000000002</v>
      </c>
      <c r="AW25" s="50">
        <v>101.28</v>
      </c>
      <c r="AX25" s="78">
        <f t="shared" si="28"/>
        <v>3.7975999999999988</v>
      </c>
      <c r="AY25" s="50">
        <v>41.28</v>
      </c>
      <c r="AZ25" s="72">
        <f t="shared" si="29"/>
        <v>14.287266022228954</v>
      </c>
      <c r="BA25" s="78">
        <f t="shared" si="30"/>
        <v>2533.2359999999994</v>
      </c>
      <c r="BB25" s="50">
        <v>144.47999999999999</v>
      </c>
      <c r="BC25" s="78">
        <f t="shared" si="31"/>
        <v>1008.0809999999999</v>
      </c>
      <c r="BD25" s="50">
        <v>58.08</v>
      </c>
      <c r="BE25" s="72">
        <f t="shared" si="32"/>
        <v>10.920770986860038</v>
      </c>
      <c r="BF25" s="78">
        <f t="shared" si="33"/>
        <v>1600.9555000000003</v>
      </c>
      <c r="BG25" s="50">
        <v>104.16</v>
      </c>
      <c r="BH25" s="78">
        <f t="shared" si="34"/>
        <v>1038.2570999999996</v>
      </c>
      <c r="BI25" s="50">
        <v>57.6</v>
      </c>
      <c r="BJ25" s="72">
        <f t="shared" si="35"/>
        <v>5.4268483085491841</v>
      </c>
      <c r="BK25" s="78">
        <f t="shared" si="36"/>
        <v>303.68629999999996</v>
      </c>
      <c r="BL25" s="50">
        <v>48</v>
      </c>
      <c r="BM25" s="78">
        <f t="shared" si="37"/>
        <v>186.59830000000008</v>
      </c>
      <c r="BN25" s="50">
        <v>34.56</v>
      </c>
      <c r="BO25" s="72">
        <f t="shared" si="38"/>
        <v>42.996685976391092</v>
      </c>
      <c r="BP25" s="78">
        <f t="shared" si="39"/>
        <v>330.42430000000002</v>
      </c>
      <c r="BQ25" s="50">
        <v>417.6</v>
      </c>
      <c r="BR25" s="78">
        <f t="shared" si="40"/>
        <v>182.51079999999993</v>
      </c>
      <c r="BS25" s="60">
        <v>212.64000000000001</v>
      </c>
      <c r="BT25" s="72">
        <f t="shared" si="41"/>
        <v>57.58954398228812</v>
      </c>
      <c r="BU25" s="78">
        <f t="shared" si="42"/>
        <v>7914.2905000000001</v>
      </c>
      <c r="BV25" s="50">
        <v>581.4</v>
      </c>
      <c r="BW25" s="78">
        <f t="shared" si="43"/>
        <v>3647.5755999999997</v>
      </c>
      <c r="BX25" s="50">
        <v>236.52</v>
      </c>
      <c r="BY25" s="72">
        <f t="shared" si="44"/>
        <v>207.64091356852074</v>
      </c>
      <c r="BZ25" s="78">
        <f t="shared" si="45"/>
        <v>1155.8684999999996</v>
      </c>
      <c r="CA25" s="50">
        <v>2159.2800000000002</v>
      </c>
      <c r="CB25" s="78">
        <f t="shared" si="46"/>
        <v>430.92239999999998</v>
      </c>
      <c r="CC25" s="50">
        <v>677.52</v>
      </c>
      <c r="CD25" s="72">
        <f t="shared" si="47"/>
        <v>9.5293003046775038</v>
      </c>
      <c r="CE25" s="78">
        <f t="shared" si="48"/>
        <v>63.807700000000004</v>
      </c>
      <c r="CF25" s="50">
        <v>73.44</v>
      </c>
      <c r="CG25" s="78">
        <f t="shared" si="49"/>
        <v>63.372000000000007</v>
      </c>
      <c r="CH25" s="50">
        <v>73.44</v>
      </c>
    </row>
    <row r="26" spans="1:86" s="27" customFormat="1" ht="14.1" customHeight="1" x14ac:dyDescent="0.2">
      <c r="A26" s="41">
        <v>0.75</v>
      </c>
      <c r="B26" s="73">
        <f t="shared" si="0"/>
        <v>19.997113899078318</v>
      </c>
      <c r="C26" s="79">
        <f t="shared" si="1"/>
        <v>172.91990000000001</v>
      </c>
      <c r="D26" s="51">
        <v>197.28</v>
      </c>
      <c r="E26" s="79">
        <f t="shared" si="1"/>
        <v>85.248200000000011</v>
      </c>
      <c r="F26" s="51">
        <v>92.64</v>
      </c>
      <c r="G26" s="73">
        <f t="shared" si="2"/>
        <v>17.529873345793977</v>
      </c>
      <c r="H26" s="79">
        <f t="shared" si="3"/>
        <v>88.306199999999976</v>
      </c>
      <c r="I26" s="51">
        <v>166.56</v>
      </c>
      <c r="J26" s="79">
        <f t="shared" si="4"/>
        <v>63.663500000000006</v>
      </c>
      <c r="K26" s="51">
        <v>93.600000000000009</v>
      </c>
      <c r="L26" s="73">
        <f t="shared" si="5"/>
        <v>6.8659778415100101</v>
      </c>
      <c r="M26" s="79">
        <f t="shared" si="6"/>
        <v>48.633000000000017</v>
      </c>
      <c r="N26" s="51">
        <v>61.44</v>
      </c>
      <c r="O26" s="79">
        <f t="shared" si="7"/>
        <v>53.283899999999996</v>
      </c>
      <c r="P26" s="51">
        <v>42.72</v>
      </c>
      <c r="Q26" s="73">
        <f t="shared" si="8"/>
        <v>110.3620113614825</v>
      </c>
      <c r="R26" s="79">
        <f t="shared" si="9"/>
        <v>1011.0441999999999</v>
      </c>
      <c r="S26" s="51">
        <v>1150.08</v>
      </c>
      <c r="T26" s="79">
        <f t="shared" si="10"/>
        <v>391.52620000000002</v>
      </c>
      <c r="U26" s="51">
        <v>352.32</v>
      </c>
      <c r="V26" s="73">
        <f t="shared" si="11"/>
        <v>130.53957144146526</v>
      </c>
      <c r="W26" s="79">
        <f t="shared" si="12"/>
        <v>15296.103800000001</v>
      </c>
      <c r="X26" s="51">
        <v>1309.68</v>
      </c>
      <c r="Y26" s="79">
        <f t="shared" si="13"/>
        <v>6244.4601000000002</v>
      </c>
      <c r="Z26" s="51">
        <v>555.84</v>
      </c>
      <c r="AA26" s="73">
        <f t="shared" si="14"/>
        <v>12.553541702165022</v>
      </c>
      <c r="AB26" s="79">
        <f t="shared" si="15"/>
        <v>181.27120000000005</v>
      </c>
      <c r="AC26" s="51">
        <v>127.2</v>
      </c>
      <c r="AD26" s="79">
        <f t="shared" si="16"/>
        <v>98.781800000000004</v>
      </c>
      <c r="AE26" s="51">
        <v>50.4</v>
      </c>
      <c r="AF26" s="73">
        <f t="shared" si="17"/>
        <v>0</v>
      </c>
      <c r="AG26" s="79">
        <f t="shared" si="18"/>
        <v>0.23799999999999999</v>
      </c>
      <c r="AH26" s="51">
        <v>0</v>
      </c>
      <c r="AI26" s="79">
        <f t="shared" si="19"/>
        <v>5.6000000000000001E-2</v>
      </c>
      <c r="AJ26" s="51">
        <v>0</v>
      </c>
      <c r="AK26" s="73">
        <f t="shared" si="20"/>
        <v>20.704627651342467</v>
      </c>
      <c r="AL26" s="79">
        <f t="shared" si="21"/>
        <v>190.15930000000003</v>
      </c>
      <c r="AM26" s="51">
        <v>105.12</v>
      </c>
      <c r="AN26" s="79">
        <f t="shared" si="22"/>
        <v>208.07849999999999</v>
      </c>
      <c r="AO26" s="51">
        <v>199.68</v>
      </c>
      <c r="AP26" s="73">
        <f t="shared" si="23"/>
        <v>1.5414258188824665</v>
      </c>
      <c r="AQ26" s="79">
        <f t="shared" si="24"/>
        <v>9.3471000000000029</v>
      </c>
      <c r="AR26" s="51">
        <v>10.08</v>
      </c>
      <c r="AS26" s="79">
        <f t="shared" si="25"/>
        <v>15.452700000000002</v>
      </c>
      <c r="AT26" s="51">
        <v>13.44</v>
      </c>
      <c r="AU26" s="73">
        <f t="shared" si="26"/>
        <v>6.6374520320916162</v>
      </c>
      <c r="AV26" s="79">
        <f t="shared" si="27"/>
        <v>8.3564000000000007</v>
      </c>
      <c r="AW26" s="51">
        <v>64.8</v>
      </c>
      <c r="AX26" s="79">
        <f t="shared" si="28"/>
        <v>3.8042999999999987</v>
      </c>
      <c r="AY26" s="51">
        <v>32.160000000000004</v>
      </c>
      <c r="AZ26" s="73">
        <f t="shared" si="29"/>
        <v>13.960983310020028</v>
      </c>
      <c r="BA26" s="79">
        <f t="shared" si="30"/>
        <v>2533.2652999999996</v>
      </c>
      <c r="BB26" s="51">
        <v>140.64000000000001</v>
      </c>
      <c r="BC26" s="79">
        <f t="shared" si="31"/>
        <v>1008.0930999999999</v>
      </c>
      <c r="BD26" s="51">
        <v>58.08</v>
      </c>
      <c r="BE26" s="73">
        <f t="shared" si="32"/>
        <v>10.537523042293861</v>
      </c>
      <c r="BF26" s="79">
        <f t="shared" si="33"/>
        <v>1600.9762000000003</v>
      </c>
      <c r="BG26" s="51">
        <v>99.36</v>
      </c>
      <c r="BH26" s="79">
        <f t="shared" si="34"/>
        <v>1038.2690999999995</v>
      </c>
      <c r="BI26" s="51">
        <v>57.6</v>
      </c>
      <c r="BJ26" s="73">
        <f t="shared" si="35"/>
        <v>5.9029376441534369</v>
      </c>
      <c r="BK26" s="79">
        <f t="shared" si="36"/>
        <v>303.69719999999995</v>
      </c>
      <c r="BL26" s="51">
        <v>52.32</v>
      </c>
      <c r="BM26" s="79">
        <f t="shared" si="37"/>
        <v>186.60610000000008</v>
      </c>
      <c r="BN26" s="51">
        <v>37.44</v>
      </c>
      <c r="BO26" s="73">
        <f t="shared" si="38"/>
        <v>40.258365576059397</v>
      </c>
      <c r="BP26" s="79">
        <f t="shared" si="39"/>
        <v>330.50780000000003</v>
      </c>
      <c r="BQ26" s="51">
        <v>400.8</v>
      </c>
      <c r="BR26" s="79">
        <f t="shared" si="40"/>
        <v>182.54799999999994</v>
      </c>
      <c r="BS26" s="76">
        <v>178.56</v>
      </c>
      <c r="BT26" s="73">
        <f t="shared" si="41"/>
        <v>51.664895914269927</v>
      </c>
      <c r="BU26" s="79">
        <f t="shared" si="42"/>
        <v>7914.4367000000002</v>
      </c>
      <c r="BV26" s="51">
        <v>526.32000000000005</v>
      </c>
      <c r="BW26" s="79">
        <f t="shared" si="43"/>
        <v>3647.6311999999998</v>
      </c>
      <c r="BX26" s="51">
        <v>200.16</v>
      </c>
      <c r="BY26" s="73">
        <f t="shared" si="44"/>
        <v>192.17039631922887</v>
      </c>
      <c r="BZ26" s="79">
        <f t="shared" si="45"/>
        <v>1156.1444999999997</v>
      </c>
      <c r="CA26" s="51">
        <v>1987.2</v>
      </c>
      <c r="CB26" s="79">
        <f t="shared" si="46"/>
        <v>431.01429999999999</v>
      </c>
      <c r="CC26" s="51">
        <v>661.68000000000006</v>
      </c>
      <c r="CD26" s="73">
        <f t="shared" si="47"/>
        <v>6.9261673943434161</v>
      </c>
      <c r="CE26" s="79">
        <f t="shared" si="48"/>
        <v>63.820000000000007</v>
      </c>
      <c r="CF26" s="51">
        <v>59.04</v>
      </c>
      <c r="CG26" s="79">
        <f t="shared" si="49"/>
        <v>63.381800000000005</v>
      </c>
      <c r="CH26" s="51">
        <v>47.04</v>
      </c>
    </row>
    <row r="27" spans="1:86" ht="14.1" customHeight="1" x14ac:dyDescent="0.2">
      <c r="A27" s="1">
        <v>0.79166666666666696</v>
      </c>
      <c r="B27" s="72">
        <f t="shared" si="0"/>
        <v>21.960435918835451</v>
      </c>
      <c r="C27" s="78">
        <f t="shared" si="1"/>
        <v>172.96540000000002</v>
      </c>
      <c r="D27" s="50">
        <v>218.4</v>
      </c>
      <c r="E27" s="78">
        <f t="shared" si="1"/>
        <v>85.268600000000006</v>
      </c>
      <c r="F27" s="50">
        <v>97.92</v>
      </c>
      <c r="G27" s="72">
        <f t="shared" si="2"/>
        <v>17.494597533836465</v>
      </c>
      <c r="H27" s="78">
        <f t="shared" si="3"/>
        <v>88.341299999999976</v>
      </c>
      <c r="I27" s="50">
        <v>168.48</v>
      </c>
      <c r="J27" s="78">
        <f t="shared" si="4"/>
        <v>63.682100000000005</v>
      </c>
      <c r="K27" s="50">
        <v>89.28</v>
      </c>
      <c r="L27" s="72">
        <f t="shared" si="5"/>
        <v>5.8998153094675105</v>
      </c>
      <c r="M27" s="78">
        <f t="shared" si="6"/>
        <v>48.644100000000016</v>
      </c>
      <c r="N27" s="50">
        <v>53.28</v>
      </c>
      <c r="O27" s="78">
        <f t="shared" si="7"/>
        <v>53.291399999999996</v>
      </c>
      <c r="P27" s="50">
        <v>36</v>
      </c>
      <c r="Q27" s="72">
        <f t="shared" si="8"/>
        <v>108.82163285371925</v>
      </c>
      <c r="R27" s="78">
        <f t="shared" si="9"/>
        <v>1011.2811999999999</v>
      </c>
      <c r="S27" s="50">
        <v>1137.6000000000001</v>
      </c>
      <c r="T27" s="78">
        <f t="shared" si="10"/>
        <v>391.59610000000004</v>
      </c>
      <c r="U27" s="50">
        <v>335.52</v>
      </c>
      <c r="V27" s="72">
        <f t="shared" si="11"/>
        <v>117.34009091734673</v>
      </c>
      <c r="W27" s="78">
        <f t="shared" si="12"/>
        <v>15296.267600000001</v>
      </c>
      <c r="X27" s="50">
        <v>1179.3600000000001</v>
      </c>
      <c r="Y27" s="78">
        <f t="shared" si="13"/>
        <v>6244.5288</v>
      </c>
      <c r="Z27" s="50">
        <v>494.64</v>
      </c>
      <c r="AA27" s="72">
        <f t="shared" si="14"/>
        <v>11.062205757810716</v>
      </c>
      <c r="AB27" s="78">
        <f t="shared" si="15"/>
        <v>181.29480000000004</v>
      </c>
      <c r="AC27" s="50">
        <v>113.28</v>
      </c>
      <c r="AD27" s="78">
        <f t="shared" si="16"/>
        <v>98.790400000000005</v>
      </c>
      <c r="AE27" s="50">
        <v>41.28</v>
      </c>
      <c r="AF27" s="72">
        <f t="shared" si="17"/>
        <v>0</v>
      </c>
      <c r="AG27" s="78">
        <f t="shared" si="18"/>
        <v>0.23799999999999999</v>
      </c>
      <c r="AH27" s="50">
        <v>0</v>
      </c>
      <c r="AI27" s="78">
        <f t="shared" si="19"/>
        <v>5.6000000000000001E-2</v>
      </c>
      <c r="AJ27" s="50">
        <v>0</v>
      </c>
      <c r="AK27" s="72">
        <f t="shared" si="20"/>
        <v>42.23784572413286</v>
      </c>
      <c r="AL27" s="78">
        <f t="shared" si="21"/>
        <v>190.21920000000003</v>
      </c>
      <c r="AM27" s="50">
        <v>287.52</v>
      </c>
      <c r="AN27" s="78">
        <f t="shared" si="22"/>
        <v>208.1534</v>
      </c>
      <c r="AO27" s="50">
        <v>359.52</v>
      </c>
      <c r="AP27" s="72">
        <f t="shared" si="23"/>
        <v>1.6031070496626521</v>
      </c>
      <c r="AQ27" s="78">
        <f t="shared" si="24"/>
        <v>9.3493000000000031</v>
      </c>
      <c r="AR27" s="50">
        <v>10.56</v>
      </c>
      <c r="AS27" s="78">
        <f t="shared" si="25"/>
        <v>15.455600000000002</v>
      </c>
      <c r="AT27" s="50">
        <v>13.92</v>
      </c>
      <c r="AU27" s="72">
        <f t="shared" si="26"/>
        <v>5.4754168516327235</v>
      </c>
      <c r="AV27" s="78">
        <f t="shared" si="27"/>
        <v>8.3675000000000015</v>
      </c>
      <c r="AW27" s="50">
        <v>53.28</v>
      </c>
      <c r="AX27" s="78">
        <f t="shared" si="28"/>
        <v>3.8098999999999985</v>
      </c>
      <c r="AY27" s="50">
        <v>26.88</v>
      </c>
      <c r="AZ27" s="72">
        <f t="shared" si="29"/>
        <v>13.764544884534169</v>
      </c>
      <c r="BA27" s="78">
        <f t="shared" si="30"/>
        <v>2533.2941999999994</v>
      </c>
      <c r="BB27" s="50">
        <v>138.72</v>
      </c>
      <c r="BC27" s="78">
        <f t="shared" si="31"/>
        <v>1008.1049999999999</v>
      </c>
      <c r="BD27" s="50">
        <v>57.120000000000005</v>
      </c>
      <c r="BE27" s="72">
        <f t="shared" si="32"/>
        <v>10.450283352115477</v>
      </c>
      <c r="BF27" s="78">
        <f t="shared" si="33"/>
        <v>1600.9969000000003</v>
      </c>
      <c r="BG27" s="50">
        <v>99.36</v>
      </c>
      <c r="BH27" s="78">
        <f t="shared" si="34"/>
        <v>1038.2806999999996</v>
      </c>
      <c r="BI27" s="50">
        <v>55.68</v>
      </c>
      <c r="BJ27" s="72">
        <f t="shared" si="35"/>
        <v>5.5822395079114724</v>
      </c>
      <c r="BK27" s="78">
        <f t="shared" si="36"/>
        <v>303.70769999999993</v>
      </c>
      <c r="BL27" s="50">
        <v>50.4</v>
      </c>
      <c r="BM27" s="78">
        <f t="shared" si="37"/>
        <v>186.61320000000009</v>
      </c>
      <c r="BN27" s="50">
        <v>34.08</v>
      </c>
      <c r="BO27" s="72">
        <f t="shared" si="38"/>
        <v>37.895640890630681</v>
      </c>
      <c r="BP27" s="78">
        <f t="shared" si="39"/>
        <v>330.58710000000002</v>
      </c>
      <c r="BQ27" s="50">
        <v>380.64</v>
      </c>
      <c r="BR27" s="78">
        <f t="shared" si="40"/>
        <v>182.58139999999995</v>
      </c>
      <c r="BS27" s="60">
        <v>160.32</v>
      </c>
      <c r="BT27" s="72">
        <f t="shared" si="41"/>
        <v>46.976705001534334</v>
      </c>
      <c r="BU27" s="78">
        <f t="shared" si="42"/>
        <v>7914.567</v>
      </c>
      <c r="BV27" s="50">
        <v>469.08</v>
      </c>
      <c r="BW27" s="78">
        <f t="shared" si="43"/>
        <v>3647.6881999999996</v>
      </c>
      <c r="BX27" s="50">
        <v>205.20000000000002</v>
      </c>
      <c r="BY27" s="72">
        <f t="shared" si="44"/>
        <v>175.9610582709671</v>
      </c>
      <c r="BZ27" s="78">
        <f t="shared" si="45"/>
        <v>1156.3989999999997</v>
      </c>
      <c r="CA27" s="50">
        <v>1832.4</v>
      </c>
      <c r="CB27" s="78">
        <f t="shared" si="46"/>
        <v>431.09289999999999</v>
      </c>
      <c r="CC27" s="50">
        <v>565.91999999999996</v>
      </c>
      <c r="CD27" s="72">
        <f t="shared" si="47"/>
        <v>5.1679886944628768</v>
      </c>
      <c r="CE27" s="78">
        <f t="shared" si="48"/>
        <v>63.829900000000009</v>
      </c>
      <c r="CF27" s="50">
        <v>47.52</v>
      </c>
      <c r="CG27" s="78">
        <f t="shared" si="49"/>
        <v>63.388100000000009</v>
      </c>
      <c r="CH27" s="50">
        <v>30.240000000000002</v>
      </c>
    </row>
    <row r="28" spans="1:86" ht="14.1" customHeight="1" x14ac:dyDescent="0.2">
      <c r="A28" s="1">
        <v>0.83333333333333304</v>
      </c>
      <c r="B28" s="72">
        <f t="shared" si="0"/>
        <v>24.158422112095405</v>
      </c>
      <c r="C28" s="78">
        <f t="shared" si="1"/>
        <v>173.01520000000002</v>
      </c>
      <c r="D28" s="50">
        <v>239.04</v>
      </c>
      <c r="E28" s="78">
        <f t="shared" si="1"/>
        <v>85.291600000000003</v>
      </c>
      <c r="F28" s="50">
        <v>110.4</v>
      </c>
      <c r="G28" s="72">
        <f t="shared" si="2"/>
        <v>19.570595839124636</v>
      </c>
      <c r="H28" s="78">
        <f t="shared" si="3"/>
        <v>88.380299999999977</v>
      </c>
      <c r="I28" s="50">
        <v>187.20000000000002</v>
      </c>
      <c r="J28" s="78">
        <f t="shared" si="4"/>
        <v>63.703400000000002</v>
      </c>
      <c r="K28" s="50">
        <v>102.24000000000001</v>
      </c>
      <c r="L28" s="72">
        <f t="shared" si="5"/>
        <v>5.0447314555412897</v>
      </c>
      <c r="M28" s="78">
        <f t="shared" si="6"/>
        <v>48.653600000000019</v>
      </c>
      <c r="N28" s="50">
        <v>45.6</v>
      </c>
      <c r="O28" s="78">
        <f t="shared" si="7"/>
        <v>53.297799999999995</v>
      </c>
      <c r="P28" s="50">
        <v>30.72</v>
      </c>
      <c r="Q28" s="72">
        <f t="shared" si="8"/>
        <v>106.89274047762909</v>
      </c>
      <c r="R28" s="78">
        <f t="shared" si="9"/>
        <v>1011.5135999999999</v>
      </c>
      <c r="S28" s="50">
        <v>1115.52</v>
      </c>
      <c r="T28" s="78">
        <f t="shared" si="10"/>
        <v>391.66610000000003</v>
      </c>
      <c r="U28" s="50">
        <v>336</v>
      </c>
      <c r="V28" s="72">
        <f t="shared" si="11"/>
        <v>106.56688509072612</v>
      </c>
      <c r="W28" s="78">
        <f t="shared" si="12"/>
        <v>15296.416400000002</v>
      </c>
      <c r="X28" s="50">
        <v>1071.3600000000001</v>
      </c>
      <c r="Y28" s="78">
        <f t="shared" si="13"/>
        <v>6244.5910999999996</v>
      </c>
      <c r="Z28" s="50">
        <v>448.56</v>
      </c>
      <c r="AA28" s="72">
        <f t="shared" si="14"/>
        <v>10.173029092390086</v>
      </c>
      <c r="AB28" s="78">
        <f t="shared" si="15"/>
        <v>181.31590000000003</v>
      </c>
      <c r="AC28" s="50">
        <v>101.28</v>
      </c>
      <c r="AD28" s="78">
        <f t="shared" si="16"/>
        <v>98.799800000000005</v>
      </c>
      <c r="AE28" s="50">
        <v>45.12</v>
      </c>
      <c r="AF28" s="72">
        <f t="shared" si="17"/>
        <v>0</v>
      </c>
      <c r="AG28" s="78">
        <f t="shared" si="18"/>
        <v>0.23799999999999999</v>
      </c>
      <c r="AH28" s="50">
        <v>0</v>
      </c>
      <c r="AI28" s="78">
        <f t="shared" si="19"/>
        <v>5.6000000000000001E-2</v>
      </c>
      <c r="AJ28" s="50">
        <v>0</v>
      </c>
      <c r="AK28" s="72">
        <f t="shared" si="20"/>
        <v>82.205478785062127</v>
      </c>
      <c r="AL28" s="78">
        <f t="shared" si="21"/>
        <v>190.34070000000003</v>
      </c>
      <c r="AM28" s="50">
        <v>583.20000000000005</v>
      </c>
      <c r="AN28" s="78">
        <f t="shared" si="22"/>
        <v>208.29509999999999</v>
      </c>
      <c r="AO28" s="50">
        <v>680.16</v>
      </c>
      <c r="AP28" s="72">
        <f t="shared" si="23"/>
        <v>1.568246083326384</v>
      </c>
      <c r="AQ28" s="78">
        <f t="shared" si="24"/>
        <v>9.3515000000000033</v>
      </c>
      <c r="AR28" s="50">
        <v>10.56</v>
      </c>
      <c r="AS28" s="78">
        <f t="shared" si="25"/>
        <v>15.458400000000003</v>
      </c>
      <c r="AT28" s="50">
        <v>13.44</v>
      </c>
      <c r="AU28" s="72">
        <f t="shared" si="26"/>
        <v>5.1812949918880458</v>
      </c>
      <c r="AV28" s="78">
        <f t="shared" si="27"/>
        <v>8.3779000000000021</v>
      </c>
      <c r="AW28" s="50">
        <v>49.92</v>
      </c>
      <c r="AX28" s="78">
        <f t="shared" si="28"/>
        <v>3.8153999999999986</v>
      </c>
      <c r="AY28" s="50">
        <v>26.400000000000002</v>
      </c>
      <c r="AZ28" s="72">
        <f t="shared" si="29"/>
        <v>13.822057650625018</v>
      </c>
      <c r="BA28" s="78">
        <f t="shared" si="30"/>
        <v>2533.3231999999994</v>
      </c>
      <c r="BB28" s="50">
        <v>139.20000000000002</v>
      </c>
      <c r="BC28" s="78">
        <f t="shared" si="31"/>
        <v>1008.1169999999998</v>
      </c>
      <c r="BD28" s="50">
        <v>57.6</v>
      </c>
      <c r="BE28" s="72">
        <f t="shared" si="32"/>
        <v>10.668590320643007</v>
      </c>
      <c r="BF28" s="78">
        <f t="shared" si="33"/>
        <v>1601.0180000000003</v>
      </c>
      <c r="BG28" s="50">
        <v>101.28</v>
      </c>
      <c r="BH28" s="78">
        <f t="shared" si="34"/>
        <v>1038.2925999999995</v>
      </c>
      <c r="BI28" s="50">
        <v>57.120000000000005</v>
      </c>
      <c r="BJ28" s="72">
        <f t="shared" si="35"/>
        <v>5.119723916652239</v>
      </c>
      <c r="BK28" s="78">
        <f t="shared" si="36"/>
        <v>303.71719999999993</v>
      </c>
      <c r="BL28" s="50">
        <v>45.6</v>
      </c>
      <c r="BM28" s="78">
        <f t="shared" si="37"/>
        <v>186.61990000000009</v>
      </c>
      <c r="BN28" s="50">
        <v>32.160000000000004</v>
      </c>
      <c r="BO28" s="72">
        <f t="shared" si="38"/>
        <v>39.763128221291403</v>
      </c>
      <c r="BP28" s="78">
        <f t="shared" si="39"/>
        <v>330.67070000000001</v>
      </c>
      <c r="BQ28" s="50">
        <v>401.28000000000003</v>
      </c>
      <c r="BR28" s="78">
        <f t="shared" si="40"/>
        <v>182.61549999999994</v>
      </c>
      <c r="BS28" s="60">
        <v>163.68</v>
      </c>
      <c r="BT28" s="72">
        <f t="shared" si="41"/>
        <v>46.45110556756547</v>
      </c>
      <c r="BU28" s="78">
        <f t="shared" si="42"/>
        <v>7914.6959999999999</v>
      </c>
      <c r="BV28" s="50">
        <v>464.40000000000003</v>
      </c>
      <c r="BW28" s="78">
        <f t="shared" si="43"/>
        <v>3647.7441999999996</v>
      </c>
      <c r="BX28" s="50">
        <v>201.6</v>
      </c>
      <c r="BY28" s="72">
        <f t="shared" si="44"/>
        <v>163.51228849381312</v>
      </c>
      <c r="BZ28" s="78">
        <f t="shared" si="45"/>
        <v>1156.6332999999997</v>
      </c>
      <c r="CA28" s="50">
        <v>1686.96</v>
      </c>
      <c r="CB28" s="78">
        <f t="shared" si="46"/>
        <v>431.17269999999996</v>
      </c>
      <c r="CC28" s="50">
        <v>574.56000000000006</v>
      </c>
      <c r="CD28" s="72">
        <f t="shared" si="47"/>
        <v>5.8671784141831926</v>
      </c>
      <c r="CE28" s="78">
        <f t="shared" si="48"/>
        <v>63.840700000000012</v>
      </c>
      <c r="CF28" s="50">
        <v>51.84</v>
      </c>
      <c r="CG28" s="78">
        <f t="shared" si="49"/>
        <v>63.395900000000012</v>
      </c>
      <c r="CH28" s="50">
        <v>37.44</v>
      </c>
    </row>
    <row r="29" spans="1:86" ht="14.1" customHeight="1" x14ac:dyDescent="0.2">
      <c r="A29" s="1">
        <v>0.875</v>
      </c>
      <c r="B29" s="72">
        <f t="shared" si="0"/>
        <v>22.37377839596175</v>
      </c>
      <c r="C29" s="78">
        <f t="shared" si="1"/>
        <v>173.06190000000001</v>
      </c>
      <c r="D29" s="50">
        <v>224.16</v>
      </c>
      <c r="E29" s="78">
        <f t="shared" si="1"/>
        <v>85.311599999999999</v>
      </c>
      <c r="F29" s="50">
        <v>96</v>
      </c>
      <c r="G29" s="72">
        <f t="shared" si="2"/>
        <v>18.235471489785755</v>
      </c>
      <c r="H29" s="78">
        <f t="shared" si="3"/>
        <v>88.416499999999971</v>
      </c>
      <c r="I29" s="50">
        <v>173.76</v>
      </c>
      <c r="J29" s="78">
        <f t="shared" si="4"/>
        <v>63.723500000000001</v>
      </c>
      <c r="K29" s="50">
        <v>96.48</v>
      </c>
      <c r="L29" s="72">
        <f t="shared" si="5"/>
        <v>4.3135199106749695</v>
      </c>
      <c r="M29" s="78">
        <f t="shared" si="6"/>
        <v>48.661900000000017</v>
      </c>
      <c r="N29" s="50">
        <v>39.840000000000003</v>
      </c>
      <c r="O29" s="78">
        <f t="shared" si="7"/>
        <v>53.302999999999997</v>
      </c>
      <c r="P29" s="50">
        <v>24.96</v>
      </c>
      <c r="Q29" s="72">
        <f t="shared" si="8"/>
        <v>102.78477924104328</v>
      </c>
      <c r="R29" s="78">
        <f t="shared" si="9"/>
        <v>1011.7373999999999</v>
      </c>
      <c r="S29" s="50">
        <v>1074.24</v>
      </c>
      <c r="T29" s="78">
        <f t="shared" si="10"/>
        <v>391.73230000000001</v>
      </c>
      <c r="U29" s="50">
        <v>317.76</v>
      </c>
      <c r="V29" s="72">
        <f t="shared" si="11"/>
        <v>98.825030771780703</v>
      </c>
      <c r="W29" s="78">
        <f t="shared" si="12"/>
        <v>15296.555200000003</v>
      </c>
      <c r="X29" s="50">
        <v>999.36</v>
      </c>
      <c r="Y29" s="78">
        <f t="shared" si="13"/>
        <v>6244.6468999999997</v>
      </c>
      <c r="Z29" s="50">
        <v>401.76</v>
      </c>
      <c r="AA29" s="72">
        <f t="shared" si="14"/>
        <v>10.566565251999611</v>
      </c>
      <c r="AB29" s="78">
        <f t="shared" si="15"/>
        <v>181.33780000000002</v>
      </c>
      <c r="AC29" s="50">
        <v>105.12</v>
      </c>
      <c r="AD29" s="78">
        <f t="shared" si="16"/>
        <v>98.809600000000003</v>
      </c>
      <c r="AE29" s="50">
        <v>47.04</v>
      </c>
      <c r="AF29" s="72">
        <f t="shared" si="17"/>
        <v>0</v>
      </c>
      <c r="AG29" s="78">
        <f t="shared" si="18"/>
        <v>0.23799999999999999</v>
      </c>
      <c r="AH29" s="50">
        <v>0</v>
      </c>
      <c r="AI29" s="78">
        <f t="shared" si="19"/>
        <v>5.6000000000000001E-2</v>
      </c>
      <c r="AJ29" s="50">
        <v>0</v>
      </c>
      <c r="AK29" s="72">
        <f t="shared" si="20"/>
        <v>91.843862017462811</v>
      </c>
      <c r="AL29" s="78">
        <f t="shared" si="21"/>
        <v>190.48230000000004</v>
      </c>
      <c r="AM29" s="50">
        <v>679.68000000000006</v>
      </c>
      <c r="AN29" s="78">
        <f t="shared" si="22"/>
        <v>208.44819999999999</v>
      </c>
      <c r="AO29" s="50">
        <v>734.88</v>
      </c>
      <c r="AP29" s="72">
        <f t="shared" si="23"/>
        <v>1.5414258188824665</v>
      </c>
      <c r="AQ29" s="78">
        <f t="shared" si="24"/>
        <v>9.3536000000000037</v>
      </c>
      <c r="AR29" s="50">
        <v>10.08</v>
      </c>
      <c r="AS29" s="78">
        <f t="shared" si="25"/>
        <v>15.461200000000003</v>
      </c>
      <c r="AT29" s="50">
        <v>13.44</v>
      </c>
      <c r="AU29" s="72">
        <f t="shared" si="26"/>
        <v>4.9830299357829864</v>
      </c>
      <c r="AV29" s="78">
        <f t="shared" si="27"/>
        <v>8.3880000000000017</v>
      </c>
      <c r="AW29" s="50">
        <v>48.480000000000004</v>
      </c>
      <c r="AX29" s="78">
        <f t="shared" si="28"/>
        <v>3.8204999999999987</v>
      </c>
      <c r="AY29" s="50">
        <v>24.48</v>
      </c>
      <c r="AZ29" s="72">
        <f t="shared" si="29"/>
        <v>13.788619745544262</v>
      </c>
      <c r="BA29" s="78">
        <f t="shared" si="30"/>
        <v>2533.3521999999994</v>
      </c>
      <c r="BB29" s="50">
        <v>139.20000000000002</v>
      </c>
      <c r="BC29" s="78">
        <f t="shared" si="31"/>
        <v>1008.1287999999998</v>
      </c>
      <c r="BD29" s="50">
        <v>56.64</v>
      </c>
      <c r="BE29" s="72">
        <f t="shared" si="32"/>
        <v>10.527210369818121</v>
      </c>
      <c r="BF29" s="78">
        <f t="shared" si="33"/>
        <v>1601.0389000000002</v>
      </c>
      <c r="BG29" s="50">
        <v>100.32000000000001</v>
      </c>
      <c r="BH29" s="78">
        <f t="shared" si="34"/>
        <v>1038.3041999999996</v>
      </c>
      <c r="BI29" s="50">
        <v>55.68</v>
      </c>
      <c r="BJ29" s="72">
        <f t="shared" si="35"/>
        <v>4.7769484047879205</v>
      </c>
      <c r="BK29" s="78">
        <f t="shared" si="36"/>
        <v>303.72609999999992</v>
      </c>
      <c r="BL29" s="50">
        <v>42.72</v>
      </c>
      <c r="BM29" s="78">
        <f t="shared" si="37"/>
        <v>186.62610000000009</v>
      </c>
      <c r="BN29" s="50">
        <v>29.76</v>
      </c>
      <c r="BO29" s="72">
        <f t="shared" si="38"/>
        <v>37.763154199416498</v>
      </c>
      <c r="BP29" s="78">
        <f t="shared" si="39"/>
        <v>330.75080000000003</v>
      </c>
      <c r="BQ29" s="50">
        <v>384.48</v>
      </c>
      <c r="BR29" s="78">
        <f t="shared" si="40"/>
        <v>182.64609999999993</v>
      </c>
      <c r="BS29" s="60">
        <v>146.88</v>
      </c>
      <c r="BT29" s="72">
        <f t="shared" si="41"/>
        <v>44.186634199892588</v>
      </c>
      <c r="BU29" s="78">
        <f t="shared" si="42"/>
        <v>7914.8189999999995</v>
      </c>
      <c r="BV29" s="50">
        <v>442.8</v>
      </c>
      <c r="BW29" s="78">
        <f t="shared" si="43"/>
        <v>3647.7967999999996</v>
      </c>
      <c r="BX29" s="50">
        <v>189.36</v>
      </c>
      <c r="BY29" s="72">
        <f t="shared" si="44"/>
        <v>145.82964950373113</v>
      </c>
      <c r="BZ29" s="78">
        <f t="shared" si="45"/>
        <v>1156.8416999999997</v>
      </c>
      <c r="CA29" s="50">
        <v>1500.48</v>
      </c>
      <c r="CB29" s="78">
        <f t="shared" si="46"/>
        <v>431.24549999999994</v>
      </c>
      <c r="CC29" s="50">
        <v>524.16</v>
      </c>
      <c r="CD29" s="72">
        <f t="shared" si="47"/>
        <v>4.898232940586591</v>
      </c>
      <c r="CE29" s="78">
        <f t="shared" si="48"/>
        <v>63.850000000000016</v>
      </c>
      <c r="CF29" s="50">
        <v>44.64</v>
      </c>
      <c r="CG29" s="78">
        <f t="shared" si="49"/>
        <v>63.402000000000015</v>
      </c>
      <c r="CH29" s="50">
        <v>29.28</v>
      </c>
    </row>
    <row r="30" spans="1:86" s="129" customFormat="1" ht="14.1" customHeight="1" x14ac:dyDescent="0.2">
      <c r="A30" s="123">
        <v>0.91666666666666696</v>
      </c>
      <c r="B30" s="134">
        <f t="shared" si="0"/>
        <v>18.289795447780001</v>
      </c>
      <c r="C30" s="135">
        <f t="shared" si="1"/>
        <v>173.09970000000001</v>
      </c>
      <c r="D30" s="127">
        <v>181.44</v>
      </c>
      <c r="E30" s="135">
        <f t="shared" si="1"/>
        <v>85.328800000000001</v>
      </c>
      <c r="F30" s="127">
        <v>82.56</v>
      </c>
      <c r="G30" s="134">
        <f t="shared" si="2"/>
        <v>17.462360753073732</v>
      </c>
      <c r="H30" s="135">
        <f t="shared" si="3"/>
        <v>88.450499999999977</v>
      </c>
      <c r="I30" s="127">
        <v>163.20000000000002</v>
      </c>
      <c r="J30" s="135">
        <f t="shared" si="4"/>
        <v>63.743900000000004</v>
      </c>
      <c r="K30" s="127">
        <v>97.92</v>
      </c>
      <c r="L30" s="134">
        <f t="shared" si="5"/>
        <v>4.4587848568822661</v>
      </c>
      <c r="M30" s="135">
        <f t="shared" si="6"/>
        <v>48.670400000000015</v>
      </c>
      <c r="N30" s="127">
        <v>40.800000000000004</v>
      </c>
      <c r="O30" s="135">
        <f t="shared" si="7"/>
        <v>53.308499999999995</v>
      </c>
      <c r="P30" s="127">
        <v>26.400000000000002</v>
      </c>
      <c r="Q30" s="134">
        <f t="shared" si="8"/>
        <v>93.367246774567676</v>
      </c>
      <c r="R30" s="135">
        <f t="shared" si="9"/>
        <v>1011.9396999999999</v>
      </c>
      <c r="S30" s="127">
        <v>971.04</v>
      </c>
      <c r="T30" s="135">
        <f t="shared" si="10"/>
        <v>391.79570000000001</v>
      </c>
      <c r="U30" s="127">
        <v>304.32</v>
      </c>
      <c r="V30" s="134">
        <f t="shared" si="11"/>
        <v>95.052291192236794</v>
      </c>
      <c r="W30" s="135">
        <f t="shared" si="12"/>
        <v>15296.688200000002</v>
      </c>
      <c r="X30" s="127">
        <v>957.6</v>
      </c>
      <c r="Y30" s="135">
        <f t="shared" si="13"/>
        <v>6244.7017999999998</v>
      </c>
      <c r="Z30" s="127">
        <v>395.28000000000003</v>
      </c>
      <c r="AA30" s="134">
        <f t="shared" si="14"/>
        <v>10.031335460895546</v>
      </c>
      <c r="AB30" s="135">
        <f t="shared" si="15"/>
        <v>181.35780000000003</v>
      </c>
      <c r="AC30" s="127">
        <v>96</v>
      </c>
      <c r="AD30" s="135">
        <f t="shared" si="16"/>
        <v>98.82050000000001</v>
      </c>
      <c r="AE30" s="127">
        <v>52.32</v>
      </c>
      <c r="AF30" s="134">
        <f t="shared" si="17"/>
        <v>0</v>
      </c>
      <c r="AG30" s="135">
        <f t="shared" si="18"/>
        <v>0.23799999999999999</v>
      </c>
      <c r="AH30" s="127">
        <v>0</v>
      </c>
      <c r="AI30" s="135">
        <f t="shared" si="19"/>
        <v>5.6000000000000001E-2</v>
      </c>
      <c r="AJ30" s="127">
        <v>0</v>
      </c>
      <c r="AK30" s="134">
        <f t="shared" si="20"/>
        <v>96.859770693333289</v>
      </c>
      <c r="AL30" s="135">
        <f t="shared" si="21"/>
        <v>190.63560000000004</v>
      </c>
      <c r="AM30" s="127">
        <v>735.84</v>
      </c>
      <c r="AN30" s="135">
        <f t="shared" si="22"/>
        <v>208.60589999999999</v>
      </c>
      <c r="AO30" s="127">
        <v>756.96</v>
      </c>
      <c r="AP30" s="134">
        <f t="shared" si="23"/>
        <v>1.6999952934208675</v>
      </c>
      <c r="AQ30" s="135">
        <f t="shared" si="24"/>
        <v>9.3559000000000037</v>
      </c>
      <c r="AR30" s="127">
        <v>11.040000000000001</v>
      </c>
      <c r="AS30" s="135">
        <f t="shared" si="25"/>
        <v>15.464300000000003</v>
      </c>
      <c r="AT30" s="127">
        <v>14.88</v>
      </c>
      <c r="AU30" s="134">
        <f t="shared" si="26"/>
        <v>4.868045683922392</v>
      </c>
      <c r="AV30" s="135">
        <f t="shared" si="27"/>
        <v>8.3977000000000022</v>
      </c>
      <c r="AW30" s="127">
        <v>46.56</v>
      </c>
      <c r="AX30" s="135">
        <f t="shared" si="28"/>
        <v>3.8257999999999988</v>
      </c>
      <c r="AY30" s="127">
        <v>25.44</v>
      </c>
      <c r="AZ30" s="134">
        <f t="shared" si="29"/>
        <v>13.903487205417465</v>
      </c>
      <c r="BA30" s="135">
        <f t="shared" si="30"/>
        <v>2533.3813999999993</v>
      </c>
      <c r="BB30" s="127">
        <v>140.16</v>
      </c>
      <c r="BC30" s="135">
        <f t="shared" si="31"/>
        <v>1008.1407999999998</v>
      </c>
      <c r="BD30" s="127">
        <v>57.6</v>
      </c>
      <c r="BE30" s="134">
        <f t="shared" si="32"/>
        <v>10.471883584705195</v>
      </c>
      <c r="BF30" s="135">
        <f t="shared" si="33"/>
        <v>1601.0596000000003</v>
      </c>
      <c r="BG30" s="127">
        <v>99.36</v>
      </c>
      <c r="BH30" s="135">
        <f t="shared" si="34"/>
        <v>1038.3158999999996</v>
      </c>
      <c r="BI30" s="127">
        <v>56.160000000000004</v>
      </c>
      <c r="BJ30" s="134">
        <f t="shared" si="35"/>
        <v>3.5506777862035999</v>
      </c>
      <c r="BK30" s="135">
        <f t="shared" si="36"/>
        <v>303.73169999999993</v>
      </c>
      <c r="BL30" s="127">
        <v>26.88</v>
      </c>
      <c r="BM30" s="135">
        <f t="shared" si="37"/>
        <v>186.63190000000009</v>
      </c>
      <c r="BN30" s="127">
        <v>27.84</v>
      </c>
      <c r="BO30" s="134">
        <f t="shared" si="38"/>
        <v>36.344683812777674</v>
      </c>
      <c r="BP30" s="135">
        <f t="shared" si="39"/>
        <v>330.8272</v>
      </c>
      <c r="BQ30" s="127">
        <v>366.72</v>
      </c>
      <c r="BR30" s="135">
        <f t="shared" si="40"/>
        <v>182.67729999999995</v>
      </c>
      <c r="BS30" s="136">
        <v>149.76</v>
      </c>
      <c r="BT30" s="134">
        <f t="shared" si="41"/>
        <v>46.983439666774842</v>
      </c>
      <c r="BU30" s="135">
        <f t="shared" si="42"/>
        <v>7914.9481999999998</v>
      </c>
      <c r="BV30" s="127">
        <v>465.12</v>
      </c>
      <c r="BW30" s="135">
        <f t="shared" si="43"/>
        <v>3647.8562999999995</v>
      </c>
      <c r="BX30" s="127">
        <v>214.20000000000002</v>
      </c>
      <c r="BY30" s="134">
        <f t="shared" si="44"/>
        <v>134.69704105120775</v>
      </c>
      <c r="BZ30" s="135">
        <f t="shared" si="45"/>
        <v>1157.0324999999998</v>
      </c>
      <c r="CA30" s="127">
        <v>1373.76</v>
      </c>
      <c r="CB30" s="135">
        <f t="shared" si="46"/>
        <v>431.31739999999996</v>
      </c>
      <c r="CC30" s="127">
        <v>517.68000000000006</v>
      </c>
      <c r="CD30" s="134">
        <f t="shared" si="47"/>
        <v>4.9592295549495837</v>
      </c>
      <c r="CE30" s="135">
        <f t="shared" si="48"/>
        <v>63.859400000000015</v>
      </c>
      <c r="CF30" s="127">
        <v>45.12</v>
      </c>
      <c r="CG30" s="135">
        <f>CG29+CH30/CH$6</f>
        <v>63.408200000000015</v>
      </c>
      <c r="CH30" s="127">
        <v>29.76</v>
      </c>
    </row>
    <row r="31" spans="1:86" ht="14.1" customHeight="1" x14ac:dyDescent="0.2">
      <c r="A31" s="1">
        <v>0.95833333333333304</v>
      </c>
      <c r="B31" s="72">
        <f t="shared" si="0"/>
        <v>16.920185474525375</v>
      </c>
      <c r="C31" s="78">
        <f t="shared" si="1"/>
        <v>173.13430000000002</v>
      </c>
      <c r="D31" s="50">
        <v>166.08</v>
      </c>
      <c r="E31" s="78">
        <f t="shared" si="1"/>
        <v>85.345500000000001</v>
      </c>
      <c r="F31" s="50">
        <v>80.16</v>
      </c>
      <c r="G31" s="72">
        <f t="shared" si="2"/>
        <v>15.500462814594634</v>
      </c>
      <c r="H31" s="78">
        <f t="shared" si="3"/>
        <v>88.479799999999983</v>
      </c>
      <c r="I31" s="50">
        <v>140.64000000000001</v>
      </c>
      <c r="J31" s="78">
        <f t="shared" si="4"/>
        <v>63.763400000000004</v>
      </c>
      <c r="K31" s="50">
        <v>93.600000000000009</v>
      </c>
      <c r="L31" s="72">
        <f t="shared" si="5"/>
        <v>4.4115543405506958</v>
      </c>
      <c r="M31" s="78">
        <f t="shared" si="6"/>
        <v>48.678900000000013</v>
      </c>
      <c r="N31" s="50">
        <v>40.800000000000004</v>
      </c>
      <c r="O31" s="78">
        <f t="shared" si="7"/>
        <v>53.313799999999993</v>
      </c>
      <c r="P31" s="50">
        <v>25.44</v>
      </c>
      <c r="Q31" s="72">
        <f t="shared" si="8"/>
        <v>80.402322352323395</v>
      </c>
      <c r="R31" s="78">
        <f t="shared" si="9"/>
        <v>1012.1116999999999</v>
      </c>
      <c r="S31" s="50">
        <v>825.6</v>
      </c>
      <c r="T31" s="78">
        <f t="shared" si="10"/>
        <v>391.8569</v>
      </c>
      <c r="U31" s="50">
        <v>293.76</v>
      </c>
      <c r="V31" s="72">
        <f t="shared" si="11"/>
        <v>87.297696429007942</v>
      </c>
      <c r="W31" s="78">
        <f t="shared" si="12"/>
        <v>15296.809600000002</v>
      </c>
      <c r="X31" s="50">
        <v>874.08</v>
      </c>
      <c r="Y31" s="78">
        <f t="shared" si="13"/>
        <v>6244.7539999999999</v>
      </c>
      <c r="Z31" s="50">
        <v>375.84000000000003</v>
      </c>
      <c r="AA31" s="72">
        <f t="shared" si="14"/>
        <v>11.226501489016284</v>
      </c>
      <c r="AB31" s="78">
        <f t="shared" si="15"/>
        <v>181.38060000000002</v>
      </c>
      <c r="AC31" s="50">
        <v>109.44</v>
      </c>
      <c r="AD31" s="78">
        <f t="shared" si="16"/>
        <v>98.831900000000005</v>
      </c>
      <c r="AE31" s="50">
        <v>54.72</v>
      </c>
      <c r="AF31" s="72">
        <f t="shared" si="17"/>
        <v>0</v>
      </c>
      <c r="AG31" s="78">
        <f t="shared" si="18"/>
        <v>0.23799999999999999</v>
      </c>
      <c r="AH31" s="50">
        <v>0</v>
      </c>
      <c r="AI31" s="78">
        <f t="shared" si="19"/>
        <v>5.6000000000000001E-2</v>
      </c>
      <c r="AJ31" s="50">
        <v>0</v>
      </c>
      <c r="AK31" s="72">
        <f t="shared" si="20"/>
        <v>98.608342679234099</v>
      </c>
      <c r="AL31" s="78">
        <f t="shared" si="21"/>
        <v>190.79660000000004</v>
      </c>
      <c r="AM31" s="50">
        <v>772.80000000000007</v>
      </c>
      <c r="AN31" s="78">
        <f t="shared" si="22"/>
        <v>208.76149999999998</v>
      </c>
      <c r="AO31" s="50">
        <v>746.88</v>
      </c>
      <c r="AP31" s="72">
        <f t="shared" si="23"/>
        <v>1.4999734756665151</v>
      </c>
      <c r="AQ31" s="78">
        <f t="shared" si="24"/>
        <v>9.3581000000000039</v>
      </c>
      <c r="AR31" s="50">
        <v>10.56</v>
      </c>
      <c r="AS31" s="78">
        <f t="shared" si="25"/>
        <v>15.466900000000003</v>
      </c>
      <c r="AT31" s="50">
        <v>12.48</v>
      </c>
      <c r="AU31" s="72">
        <f t="shared" si="26"/>
        <v>4.6114669265804524</v>
      </c>
      <c r="AV31" s="78">
        <f t="shared" si="27"/>
        <v>8.406900000000002</v>
      </c>
      <c r="AW31" s="50">
        <v>44.160000000000004</v>
      </c>
      <c r="AX31" s="78">
        <f t="shared" si="28"/>
        <v>3.8307999999999987</v>
      </c>
      <c r="AY31" s="50">
        <v>24</v>
      </c>
      <c r="AZ31" s="72">
        <f t="shared" si="29"/>
        <v>13.862762260733923</v>
      </c>
      <c r="BA31" s="78">
        <f t="shared" si="30"/>
        <v>2533.4104999999995</v>
      </c>
      <c r="BB31" s="50">
        <v>139.68</v>
      </c>
      <c r="BC31" s="78">
        <f t="shared" si="31"/>
        <v>1008.1527999999997</v>
      </c>
      <c r="BD31" s="50">
        <v>57.6</v>
      </c>
      <c r="BE31" s="72">
        <f t="shared" si="32"/>
        <v>10.21070992627619</v>
      </c>
      <c r="BF31" s="78">
        <f t="shared" si="33"/>
        <v>1601.0799000000002</v>
      </c>
      <c r="BG31" s="50">
        <v>97.44</v>
      </c>
      <c r="BH31" s="78">
        <f t="shared" si="34"/>
        <v>1038.3270999999995</v>
      </c>
      <c r="BI31" s="50">
        <v>53.76</v>
      </c>
      <c r="BJ31" s="72">
        <f t="shared" si="35"/>
        <v>3.3357769985795276</v>
      </c>
      <c r="BK31" s="78">
        <f t="shared" si="36"/>
        <v>303.73679999999996</v>
      </c>
      <c r="BL31" s="50">
        <v>24.48</v>
      </c>
      <c r="BM31" s="78">
        <f t="shared" si="37"/>
        <v>186.63750000000007</v>
      </c>
      <c r="BN31" s="50">
        <v>26.88</v>
      </c>
      <c r="BO31" s="72">
        <f t="shared" si="38"/>
        <v>31.677538577707573</v>
      </c>
      <c r="BP31" s="78">
        <f t="shared" si="39"/>
        <v>330.89280000000002</v>
      </c>
      <c r="BQ31" s="50">
        <v>314.88</v>
      </c>
      <c r="BR31" s="78">
        <f t="shared" si="40"/>
        <v>182.70679999999996</v>
      </c>
      <c r="BS31" s="60">
        <v>141.6</v>
      </c>
      <c r="BT31" s="72">
        <f t="shared" si="41"/>
        <v>42.762168654985715</v>
      </c>
      <c r="BU31" s="78">
        <f t="shared" si="42"/>
        <v>7915.0659999999998</v>
      </c>
      <c r="BV31" s="50">
        <v>424.08</v>
      </c>
      <c r="BW31" s="78">
        <f t="shared" si="43"/>
        <v>3647.9099999999994</v>
      </c>
      <c r="BX31" s="50">
        <v>193.32</v>
      </c>
      <c r="BY31" s="72">
        <f t="shared" si="44"/>
        <v>125.41044707820515</v>
      </c>
      <c r="BZ31" s="78">
        <f t="shared" si="45"/>
        <v>1157.2091999999998</v>
      </c>
      <c r="CA31" s="50">
        <v>1272.24</v>
      </c>
      <c r="CB31" s="78">
        <f t="shared" si="46"/>
        <v>431.38679999999994</v>
      </c>
      <c r="CC31" s="50">
        <v>499.68</v>
      </c>
      <c r="CD31" s="72">
        <f t="shared" si="47"/>
        <v>5.3745942051937066</v>
      </c>
      <c r="CE31" s="78">
        <f t="shared" si="48"/>
        <v>63.869600000000013</v>
      </c>
      <c r="CF31" s="50">
        <v>48.96</v>
      </c>
      <c r="CG31" s="78">
        <f t="shared" si="49"/>
        <v>63.414900000000017</v>
      </c>
      <c r="CH31" s="50">
        <v>32.160000000000004</v>
      </c>
    </row>
    <row r="32" spans="1:86" ht="14.1" customHeight="1" thickBot="1" x14ac:dyDescent="0.25">
      <c r="A32" s="2">
        <v>0.999999999999999</v>
      </c>
      <c r="B32" s="75">
        <f t="shared" si="0"/>
        <v>15.698407279828128</v>
      </c>
      <c r="C32" s="80">
        <f t="shared" si="1"/>
        <v>173.16600000000003</v>
      </c>
      <c r="D32" s="53">
        <v>152.16</v>
      </c>
      <c r="E32" s="80">
        <f t="shared" si="1"/>
        <v>85.361800000000002</v>
      </c>
      <c r="F32" s="53">
        <v>78.239999999999995</v>
      </c>
      <c r="G32" s="75">
        <f t="shared" si="2"/>
        <v>14.977023999522428</v>
      </c>
      <c r="H32" s="80">
        <f t="shared" si="3"/>
        <v>88.507799999999989</v>
      </c>
      <c r="I32" s="53">
        <v>134.4</v>
      </c>
      <c r="J32" s="80">
        <f t="shared" si="4"/>
        <v>63.782700000000006</v>
      </c>
      <c r="K32" s="53">
        <v>92.64</v>
      </c>
      <c r="L32" s="75">
        <f t="shared" si="5"/>
        <v>4.2528396181289221</v>
      </c>
      <c r="M32" s="80">
        <f t="shared" si="6"/>
        <v>48.687100000000015</v>
      </c>
      <c r="N32" s="53">
        <v>39.36</v>
      </c>
      <c r="O32" s="80">
        <f t="shared" si="7"/>
        <v>53.318899999999992</v>
      </c>
      <c r="P32" s="53">
        <v>24.48</v>
      </c>
      <c r="Q32" s="75">
        <f t="shared" si="8"/>
        <v>68.207444667747765</v>
      </c>
      <c r="R32" s="80">
        <f t="shared" si="9"/>
        <v>1012.2551</v>
      </c>
      <c r="S32" s="53">
        <v>688.32</v>
      </c>
      <c r="T32" s="80">
        <f t="shared" si="10"/>
        <v>391.91539999999998</v>
      </c>
      <c r="U32" s="53">
        <v>280.8</v>
      </c>
      <c r="V32" s="75">
        <f t="shared" si="11"/>
        <v>79.511478226344465</v>
      </c>
      <c r="W32" s="80">
        <f t="shared" si="12"/>
        <v>15296.918900000002</v>
      </c>
      <c r="X32" s="53">
        <v>786.96</v>
      </c>
      <c r="Y32" s="80">
        <f t="shared" si="13"/>
        <v>6244.8044</v>
      </c>
      <c r="Z32" s="53">
        <v>362.88</v>
      </c>
      <c r="AA32" s="75">
        <f t="shared" si="14"/>
        <v>10.189507809123802</v>
      </c>
      <c r="AB32" s="80">
        <f t="shared" si="15"/>
        <v>181.40090000000001</v>
      </c>
      <c r="AC32" s="53">
        <v>97.44</v>
      </c>
      <c r="AD32" s="80">
        <f t="shared" si="16"/>
        <v>98.843000000000004</v>
      </c>
      <c r="AE32" s="53">
        <v>53.28</v>
      </c>
      <c r="AF32" s="75">
        <f t="shared" si="17"/>
        <v>0</v>
      </c>
      <c r="AG32" s="80">
        <f t="shared" si="18"/>
        <v>0.23799999999999999</v>
      </c>
      <c r="AH32" s="53">
        <v>0</v>
      </c>
      <c r="AI32" s="80">
        <f t="shared" si="19"/>
        <v>5.6000000000000001E-2</v>
      </c>
      <c r="AJ32" s="53">
        <v>0</v>
      </c>
      <c r="AK32" s="75">
        <f t="shared" si="20"/>
        <v>107.04806819189977</v>
      </c>
      <c r="AL32" s="80">
        <f t="shared" si="21"/>
        <v>190.97130000000004</v>
      </c>
      <c r="AM32" s="53">
        <v>838.56000000000006</v>
      </c>
      <c r="AN32" s="80">
        <f t="shared" si="22"/>
        <v>208.93049999999999</v>
      </c>
      <c r="AO32" s="53">
        <v>811.2</v>
      </c>
      <c r="AP32" s="75">
        <f t="shared" si="23"/>
        <v>1.7198457860515619</v>
      </c>
      <c r="AQ32" s="80">
        <f t="shared" si="24"/>
        <v>9.3606000000000034</v>
      </c>
      <c r="AR32" s="53">
        <v>12</v>
      </c>
      <c r="AS32" s="80">
        <f t="shared" si="25"/>
        <v>15.469900000000003</v>
      </c>
      <c r="AT32" s="53">
        <v>14.4</v>
      </c>
      <c r="AU32" s="75">
        <f t="shared" si="26"/>
        <v>4.7279736974586051</v>
      </c>
      <c r="AV32" s="80">
        <f t="shared" si="27"/>
        <v>8.4164000000000012</v>
      </c>
      <c r="AW32" s="53">
        <v>45.6</v>
      </c>
      <c r="AX32" s="80">
        <f t="shared" si="28"/>
        <v>3.8357999999999985</v>
      </c>
      <c r="AY32" s="53">
        <v>24</v>
      </c>
      <c r="AZ32" s="75">
        <f t="shared" si="29"/>
        <v>13.838956538045876</v>
      </c>
      <c r="BA32" s="80">
        <f t="shared" si="30"/>
        <v>2533.4394999999995</v>
      </c>
      <c r="BB32" s="53">
        <v>139.20000000000002</v>
      </c>
      <c r="BC32" s="80">
        <f t="shared" si="31"/>
        <v>1008.1648999999998</v>
      </c>
      <c r="BD32" s="53">
        <v>58.08</v>
      </c>
      <c r="BE32" s="75">
        <f t="shared" si="32"/>
        <v>9.7786306903053219</v>
      </c>
      <c r="BF32" s="80">
        <f t="shared" si="33"/>
        <v>1601.0993000000001</v>
      </c>
      <c r="BG32" s="53">
        <v>93.12</v>
      </c>
      <c r="BH32" s="80">
        <f t="shared" si="34"/>
        <v>1038.3378999999995</v>
      </c>
      <c r="BI32" s="53">
        <v>51.84</v>
      </c>
      <c r="BJ32" s="75">
        <f t="shared" si="35"/>
        <v>3.2735631703426384</v>
      </c>
      <c r="BK32" s="80">
        <f t="shared" si="36"/>
        <v>303.74179999999996</v>
      </c>
      <c r="BL32" s="53">
        <v>24</v>
      </c>
      <c r="BM32" s="80">
        <f t="shared" si="37"/>
        <v>186.64300000000009</v>
      </c>
      <c r="BN32" s="53">
        <v>26.400000000000002</v>
      </c>
      <c r="BO32" s="75">
        <f t="shared" si="38"/>
        <v>27.928391350865851</v>
      </c>
      <c r="BP32" s="80">
        <f t="shared" si="39"/>
        <v>330.9495</v>
      </c>
      <c r="BQ32" s="53">
        <v>272.16000000000003</v>
      </c>
      <c r="BR32" s="80">
        <f t="shared" si="40"/>
        <v>182.73519999999996</v>
      </c>
      <c r="BS32" s="77">
        <v>136.32</v>
      </c>
      <c r="BT32" s="75">
        <f t="shared" si="41"/>
        <v>36.900095548815415</v>
      </c>
      <c r="BU32" s="80">
        <f t="shared" si="42"/>
        <v>7915.1656999999996</v>
      </c>
      <c r="BV32" s="53">
        <v>358.92</v>
      </c>
      <c r="BW32" s="80">
        <f t="shared" si="43"/>
        <v>3647.9603999999995</v>
      </c>
      <c r="BX32" s="53">
        <v>181.44</v>
      </c>
      <c r="BY32" s="75">
        <f t="shared" si="44"/>
        <v>108.73660140490037</v>
      </c>
      <c r="BZ32" s="80">
        <f t="shared" si="45"/>
        <v>1157.3610999999999</v>
      </c>
      <c r="CA32" s="53">
        <v>1093.68</v>
      </c>
      <c r="CB32" s="80">
        <f t="shared" si="46"/>
        <v>431.45019999999994</v>
      </c>
      <c r="CC32" s="53">
        <v>456.48</v>
      </c>
      <c r="CD32" s="75">
        <f t="shared" si="47"/>
        <v>5.2646644874494415</v>
      </c>
      <c r="CE32" s="80">
        <f t="shared" si="48"/>
        <v>63.879500000000014</v>
      </c>
      <c r="CF32" s="53">
        <v>47.52</v>
      </c>
      <c r="CG32" s="80">
        <f t="shared" si="49"/>
        <v>63.421600000000019</v>
      </c>
      <c r="CH32" s="53">
        <v>32.160000000000004</v>
      </c>
    </row>
    <row r="33" spans="1:86" ht="13.5" thickBot="1" x14ac:dyDescent="0.25">
      <c r="A33" s="5" t="s">
        <v>3</v>
      </c>
      <c r="B33" s="28"/>
      <c r="C33" s="29"/>
      <c r="D33" s="69">
        <f>SUM(D9:D32)</f>
        <v>4579.2</v>
      </c>
      <c r="E33" s="29"/>
      <c r="F33" s="69">
        <f>SUM(F9:F32)</f>
        <v>2163.8399999999997</v>
      </c>
      <c r="G33" s="28"/>
      <c r="H33" s="29"/>
      <c r="I33" s="69">
        <f>SUM(I9:I32)</f>
        <v>3378.24</v>
      </c>
      <c r="J33" s="81"/>
      <c r="K33" s="69">
        <f>SUM(K9:K32)</f>
        <v>2168.16</v>
      </c>
      <c r="L33" s="28"/>
      <c r="M33" s="29"/>
      <c r="N33" s="69">
        <f>SUM(N9:N32)</f>
        <v>1310.8799999999994</v>
      </c>
      <c r="P33" s="69">
        <f>SUM(P9:P32)</f>
        <v>901.9200000000003</v>
      </c>
      <c r="Q33" s="28"/>
      <c r="R33" s="29"/>
      <c r="S33" s="69">
        <f>SUM(S9:S32)</f>
        <v>22205.279999999999</v>
      </c>
      <c r="T33" s="29"/>
      <c r="U33" s="69">
        <f>SUM(U9:U32)</f>
        <v>7672.3199999999988</v>
      </c>
      <c r="V33" s="28"/>
      <c r="W33" s="29"/>
      <c r="X33" s="69">
        <f>SUM(X9:X32)</f>
        <v>28796.400000000005</v>
      </c>
      <c r="Y33" s="29"/>
      <c r="Z33" s="69">
        <f>SUM(Z9:Z32)</f>
        <v>12443.759999999998</v>
      </c>
      <c r="AA33" s="28"/>
      <c r="AB33" s="29"/>
      <c r="AC33" s="69">
        <f>SUM(AC9:AC32)</f>
        <v>2865.1200000000003</v>
      </c>
      <c r="AD33" s="29"/>
      <c r="AE33" s="69">
        <f>SUM(AE9:AE32)</f>
        <v>1295.9999999999998</v>
      </c>
      <c r="AF33" s="28"/>
      <c r="AG33" s="29"/>
      <c r="AH33" s="69">
        <f>SUM(AH9:AH32)</f>
        <v>0</v>
      </c>
      <c r="AI33" s="29"/>
      <c r="AJ33" s="69">
        <f>SUM(AJ9:AJ32)</f>
        <v>0</v>
      </c>
      <c r="AK33" s="28"/>
      <c r="AL33" s="29"/>
      <c r="AM33" s="69">
        <f>SUM(AM9:AM32)</f>
        <v>14343.84</v>
      </c>
      <c r="AN33" s="29"/>
      <c r="AO33" s="69">
        <f>SUM(AO9:AO32)</f>
        <v>14896.800000000001</v>
      </c>
      <c r="AP33" s="28"/>
      <c r="AQ33" s="29"/>
      <c r="AR33" s="69">
        <f>SUM(AR9:AR32)</f>
        <v>262.08000000000004</v>
      </c>
      <c r="AS33" s="29"/>
      <c r="AT33" s="69">
        <f>SUM(AT9:AT32)</f>
        <v>335.51999999999992</v>
      </c>
      <c r="AU33" s="28"/>
      <c r="AV33" s="29"/>
      <c r="AW33" s="69">
        <f>SUM(AW9:AW32)</f>
        <v>1533.12</v>
      </c>
      <c r="AX33" s="29"/>
      <c r="AY33" s="69">
        <f>SUM(AY9:AY32)</f>
        <v>723.84</v>
      </c>
      <c r="AZ33" s="28"/>
      <c r="BA33" s="29"/>
      <c r="BB33" s="69">
        <f>SUM(BB9:BB32)</f>
        <v>3424.7999999999988</v>
      </c>
      <c r="BC33" s="29"/>
      <c r="BD33" s="69">
        <f>SUM(BD9:BD32)</f>
        <v>1401.5999999999997</v>
      </c>
      <c r="BE33" s="28"/>
      <c r="BF33" s="29"/>
      <c r="BG33" s="69">
        <f>SUM(BG9:BG32)</f>
        <v>2442.7199999999998</v>
      </c>
      <c r="BH33" s="81"/>
      <c r="BI33" s="69">
        <f>SUM(BI9:BI32)</f>
        <v>1356.96</v>
      </c>
      <c r="BJ33" s="28"/>
      <c r="BK33" s="29"/>
      <c r="BL33" s="69">
        <f>SUM(BL9:BL32)</f>
        <v>776.6400000000001</v>
      </c>
      <c r="BM33" s="29"/>
      <c r="BN33" s="69">
        <f>SUM(BN9:BN32)</f>
        <v>720</v>
      </c>
      <c r="BO33" s="28"/>
      <c r="BP33" s="29"/>
      <c r="BQ33" s="69">
        <f>SUM(BQ9:BQ32)</f>
        <v>7956</v>
      </c>
      <c r="BR33" s="29"/>
      <c r="BS33" s="69">
        <f>SUM(BS9:BS32)</f>
        <v>3884.16</v>
      </c>
      <c r="BT33" s="28"/>
      <c r="BU33" s="29"/>
      <c r="BV33" s="69">
        <f>SUM(BV9:BV32)</f>
        <v>11320.199999999999</v>
      </c>
      <c r="BW33" s="29"/>
      <c r="BX33" s="69">
        <f>SUM(BX9:BX32)</f>
        <v>5416.5599999999995</v>
      </c>
      <c r="BY33" s="28"/>
      <c r="BZ33" s="29"/>
      <c r="CA33" s="69">
        <f>SUM(CA9:CA32)</f>
        <v>39759.119999999995</v>
      </c>
      <c r="CB33" s="29"/>
      <c r="CC33" s="69">
        <f>SUM(CC9:CC32)</f>
        <v>13659.84</v>
      </c>
      <c r="CD33" s="28"/>
      <c r="CE33" s="29"/>
      <c r="CF33" s="69">
        <f>SUM(CF9:CF32)</f>
        <v>1380</v>
      </c>
      <c r="CG33" s="29"/>
      <c r="CH33" s="69">
        <f>SUM(CH9:CH32)</f>
        <v>1116.48</v>
      </c>
    </row>
    <row r="34" spans="1:86" ht="13.5" thickBot="1" x14ac:dyDescent="0.25"/>
    <row r="35" spans="1:86" ht="26.25" thickBot="1" x14ac:dyDescent="0.25">
      <c r="A35" s="106" t="s">
        <v>60</v>
      </c>
      <c r="B35" s="107">
        <f>MAX(B8:B32)</f>
        <v>24.158422112095405</v>
      </c>
      <c r="C35" s="110"/>
      <c r="D35" s="110"/>
      <c r="E35" s="110"/>
      <c r="F35" s="110"/>
      <c r="G35" s="107">
        <f>MAX(G8:G32)</f>
        <v>19.570595839124636</v>
      </c>
      <c r="H35" s="110"/>
      <c r="I35" s="110"/>
      <c r="J35" s="110"/>
      <c r="K35" s="110"/>
      <c r="L35" s="107">
        <f>MAX(L8:L32)</f>
        <v>10.306379520135501</v>
      </c>
      <c r="M35" s="110"/>
      <c r="N35" s="110"/>
      <c r="O35" s="110"/>
      <c r="P35" s="110"/>
      <c r="Q35" s="107">
        <f>MAX(Q8:Q32)</f>
        <v>114.44174449381254</v>
      </c>
      <c r="R35" s="110"/>
      <c r="S35" s="110"/>
      <c r="T35" s="110"/>
      <c r="U35" s="110"/>
      <c r="V35" s="107">
        <f>MAX(V8:V32)</f>
        <v>170.67543697148426</v>
      </c>
      <c r="W35" s="110"/>
      <c r="X35" s="110"/>
      <c r="Y35" s="110"/>
      <c r="Z35" s="110"/>
      <c r="AA35" s="107">
        <f>MAX(AA8:AA32)</f>
        <v>15.98818294779867</v>
      </c>
      <c r="AB35" s="110"/>
      <c r="AC35" s="110"/>
      <c r="AD35" s="110"/>
      <c r="AE35" s="110"/>
      <c r="AF35" s="107">
        <f>MAX(AF8:AF32)</f>
        <v>0</v>
      </c>
      <c r="AG35" s="110"/>
      <c r="AH35" s="110"/>
      <c r="AI35" s="110"/>
      <c r="AJ35" s="110"/>
      <c r="AK35" s="107">
        <f>MAX(AK8:AK32)</f>
        <v>107.04806819189977</v>
      </c>
      <c r="AL35" s="110"/>
      <c r="AM35" s="110"/>
      <c r="AN35" s="110"/>
      <c r="AO35" s="110"/>
      <c r="AP35" s="107">
        <f>MAX(AP8:AP32)</f>
        <v>1.8778094670258494</v>
      </c>
      <c r="AQ35" s="110"/>
      <c r="AR35" s="110"/>
      <c r="AS35" s="110"/>
      <c r="AT35" s="110"/>
      <c r="AU35" s="107">
        <f>MAX(AU8:AU32)</f>
        <v>10.03481520735396</v>
      </c>
      <c r="AV35" s="110"/>
      <c r="AW35" s="110"/>
      <c r="AX35" s="110"/>
      <c r="AY35" s="110"/>
      <c r="AZ35" s="107">
        <f>MAX(AZ8:AZ32)</f>
        <v>15.360813327933981</v>
      </c>
      <c r="BA35" s="110"/>
      <c r="BB35" s="110"/>
      <c r="BC35" s="110"/>
      <c r="BD35" s="110"/>
      <c r="BE35" s="107">
        <f>MAX(BE8:BE32)</f>
        <v>13.536062405707453</v>
      </c>
      <c r="BF35" s="110"/>
      <c r="BG35" s="110"/>
      <c r="BH35" s="110"/>
      <c r="BI35" s="110"/>
      <c r="BJ35" s="107">
        <f>MAX(BJ8:BJ32)</f>
        <v>5.9029376441534369</v>
      </c>
      <c r="BK35" s="110"/>
      <c r="BL35" s="110"/>
      <c r="BM35" s="110"/>
      <c r="BN35" s="110"/>
      <c r="BO35" s="107">
        <f>MAX(BO8:BO32)</f>
        <v>42.996685976391092</v>
      </c>
      <c r="BP35" s="110"/>
      <c r="BQ35" s="110"/>
      <c r="BR35" s="110"/>
      <c r="BS35" s="110"/>
      <c r="BT35" s="107">
        <f>MAX(BT8:BT32)</f>
        <v>66.410718154635163</v>
      </c>
      <c r="BU35" s="110"/>
      <c r="BV35" s="110"/>
      <c r="BW35" s="110"/>
      <c r="BX35" s="110"/>
      <c r="BY35" s="107">
        <f>MAX(BY8:BY32)</f>
        <v>220.05219341460179</v>
      </c>
      <c r="BZ35" s="110"/>
      <c r="CA35" s="110"/>
      <c r="CB35" s="110"/>
      <c r="CC35" s="110"/>
      <c r="CD35" s="107">
        <f>MAX(CD8:CD32)</f>
        <v>10.062609859252065</v>
      </c>
      <c r="CE35" s="110"/>
      <c r="CF35" s="110"/>
      <c r="CG35" s="110"/>
      <c r="CH35" s="110"/>
    </row>
    <row r="36" spans="1:86" ht="26.25" thickBot="1" x14ac:dyDescent="0.25">
      <c r="A36" s="108" t="s">
        <v>61</v>
      </c>
      <c r="B36" s="109">
        <f>MIN(B8:B32)</f>
        <v>15.698407279828128</v>
      </c>
      <c r="C36" s="112"/>
      <c r="D36" s="112"/>
      <c r="E36" s="112"/>
      <c r="F36" s="112"/>
      <c r="G36" s="109">
        <f>MIN(G8:G32)</f>
        <v>12.268329889069415</v>
      </c>
      <c r="H36" s="112"/>
      <c r="I36" s="112"/>
      <c r="J36" s="112"/>
      <c r="K36" s="112"/>
      <c r="L36" s="109">
        <f>MIN(L8:L32)</f>
        <v>4.2528396181289221</v>
      </c>
      <c r="M36" s="112"/>
      <c r="N36" s="112"/>
      <c r="O36" s="112"/>
      <c r="P36" s="112"/>
      <c r="Q36" s="109">
        <f>MIN(Q8:Q32)</f>
        <v>58.162009674774673</v>
      </c>
      <c r="R36" s="112"/>
      <c r="S36" s="112"/>
      <c r="T36" s="112"/>
      <c r="U36" s="112"/>
      <c r="V36" s="109">
        <f>MIN(V8:V32)</f>
        <v>76.406316929089911</v>
      </c>
      <c r="W36" s="112"/>
      <c r="X36" s="112"/>
      <c r="Y36" s="112"/>
      <c r="Z36" s="112"/>
      <c r="AA36" s="109">
        <f>MIN(AA8:AA32)</f>
        <v>8.8039626722499964</v>
      </c>
      <c r="AB36" s="112"/>
      <c r="AC36" s="112"/>
      <c r="AD36" s="112"/>
      <c r="AE36" s="112"/>
      <c r="AF36" s="109">
        <f>MIN(AF8:AF32)</f>
        <v>0</v>
      </c>
      <c r="AG36" s="112"/>
      <c r="AH36" s="112"/>
      <c r="AI36" s="112"/>
      <c r="AJ36" s="112"/>
      <c r="AK36" s="109">
        <f>MIN(AK8:AK32)</f>
        <v>20.704627651342467</v>
      </c>
      <c r="AL36" s="112"/>
      <c r="AM36" s="112"/>
      <c r="AN36" s="112"/>
      <c r="AO36" s="112"/>
      <c r="AP36" s="109">
        <f>MIN(AP8:AP32)</f>
        <v>1.4719097135870878</v>
      </c>
      <c r="AQ36" s="112"/>
      <c r="AR36" s="112"/>
      <c r="AS36" s="112"/>
      <c r="AT36" s="112"/>
      <c r="AU36" s="109">
        <f>MIN(AU8:AU32)</f>
        <v>4.6114669265804524</v>
      </c>
      <c r="AV36" s="112"/>
      <c r="AW36" s="112"/>
      <c r="AX36" s="112"/>
      <c r="AY36" s="112"/>
      <c r="AZ36" s="109">
        <f>MIN(AZ8:AZ32)</f>
        <v>13.358362329601377</v>
      </c>
      <c r="BA36" s="112"/>
      <c r="BB36" s="112"/>
      <c r="BC36" s="112"/>
      <c r="BD36" s="112"/>
      <c r="BE36" s="109">
        <f>MIN(BE8:BE32)</f>
        <v>9.7786306903053219</v>
      </c>
      <c r="BF36" s="112"/>
      <c r="BG36" s="112"/>
      <c r="BH36" s="112"/>
      <c r="BI36" s="112"/>
      <c r="BJ36" s="109">
        <f>MIN(BJ8:BJ32)</f>
        <v>3.2149738508120018</v>
      </c>
      <c r="BK36" s="112"/>
      <c r="BL36" s="112"/>
      <c r="BM36" s="112"/>
      <c r="BN36" s="112"/>
      <c r="BO36" s="109">
        <f>MIN(BO8:BO32)</f>
        <v>26.194799920063769</v>
      </c>
      <c r="BP36" s="112"/>
      <c r="BQ36" s="112"/>
      <c r="BR36" s="112"/>
      <c r="BS36" s="112"/>
      <c r="BT36" s="109">
        <f>MIN(BT8:BT32)</f>
        <v>34.116468427031613</v>
      </c>
      <c r="BU36" s="112"/>
      <c r="BV36" s="112"/>
      <c r="BW36" s="112"/>
      <c r="BX36" s="112"/>
      <c r="BY36" s="109">
        <f>MIN(BY8:BY32)</f>
        <v>101.51122539708831</v>
      </c>
      <c r="BZ36" s="112"/>
      <c r="CA36" s="112"/>
      <c r="CB36" s="112"/>
      <c r="CC36" s="112"/>
      <c r="CD36" s="109">
        <f>MIN(CD8:CD32)</f>
        <v>4.898232940586591</v>
      </c>
      <c r="CE36" s="112"/>
      <c r="CF36" s="112"/>
      <c r="CG36" s="112"/>
      <c r="CH36" s="112"/>
    </row>
    <row r="37" spans="1:86" x14ac:dyDescent="0.2">
      <c r="BT37" s="30"/>
    </row>
    <row r="38" spans="1:86" x14ac:dyDescent="0.2">
      <c r="B38" s="17" t="s">
        <v>15</v>
      </c>
      <c r="C38" s="17"/>
      <c r="D38" t="s">
        <v>59</v>
      </c>
      <c r="BT38" s="30"/>
    </row>
    <row r="39" spans="1:86" x14ac:dyDescent="0.2">
      <c r="B39" s="17" t="s">
        <v>16</v>
      </c>
      <c r="C39" s="17"/>
      <c r="D39" t="s">
        <v>21</v>
      </c>
    </row>
  </sheetData>
  <mergeCells count="134">
    <mergeCell ref="T5:U5"/>
    <mergeCell ref="O5:P5"/>
    <mergeCell ref="AB3:AE3"/>
    <mergeCell ref="AB4:AC4"/>
    <mergeCell ref="AD4:AE4"/>
    <mergeCell ref="AB5:AC5"/>
    <mergeCell ref="AD5:AE5"/>
    <mergeCell ref="AA1:AE1"/>
    <mergeCell ref="AA3:AA6"/>
    <mergeCell ref="V3:V6"/>
    <mergeCell ref="W3:Z3"/>
    <mergeCell ref="W4:X4"/>
    <mergeCell ref="Y4:Z4"/>
    <mergeCell ref="W5:X5"/>
    <mergeCell ref="Y5:Z5"/>
    <mergeCell ref="H4:I4"/>
    <mergeCell ref="J4:K4"/>
    <mergeCell ref="H5:I5"/>
    <mergeCell ref="J5:K5"/>
    <mergeCell ref="V1:Z1"/>
    <mergeCell ref="A1:U1"/>
    <mergeCell ref="G2:J2"/>
    <mergeCell ref="L3:L6"/>
    <mergeCell ref="M3:P3"/>
    <mergeCell ref="Q3:Q6"/>
    <mergeCell ref="A3:A6"/>
    <mergeCell ref="C4:D4"/>
    <mergeCell ref="C5:D5"/>
    <mergeCell ref="B3:B6"/>
    <mergeCell ref="E4:F4"/>
    <mergeCell ref="E5:F5"/>
    <mergeCell ref="C3:F3"/>
    <mergeCell ref="G3:G6"/>
    <mergeCell ref="H3:K3"/>
    <mergeCell ref="C2:E2"/>
    <mergeCell ref="R3:U3"/>
    <mergeCell ref="M4:N4"/>
    <mergeCell ref="O4:P4"/>
    <mergeCell ref="M5:N5"/>
    <mergeCell ref="AF1:AJ1"/>
    <mergeCell ref="AK1:AO1"/>
    <mergeCell ref="AP1:AT1"/>
    <mergeCell ref="AL4:AM4"/>
    <mergeCell ref="AN4:AO4"/>
    <mergeCell ref="AL5:AM5"/>
    <mergeCell ref="AN5:AO5"/>
    <mergeCell ref="AU1:AY1"/>
    <mergeCell ref="AF3:AF6"/>
    <mergeCell ref="AG3:AJ3"/>
    <mergeCell ref="AG4:AH4"/>
    <mergeCell ref="AI4:AJ4"/>
    <mergeCell ref="AG5:AH5"/>
    <mergeCell ref="AI5:AJ5"/>
    <mergeCell ref="AK3:AK6"/>
    <mergeCell ref="AL3:AO3"/>
    <mergeCell ref="AP3:AP6"/>
    <mergeCell ref="AQ3:AT3"/>
    <mergeCell ref="AU3:AU6"/>
    <mergeCell ref="AV3:AY3"/>
    <mergeCell ref="AQ4:AR4"/>
    <mergeCell ref="AS4:AT4"/>
    <mergeCell ref="AV4:AW4"/>
    <mergeCell ref="AX4:AY4"/>
    <mergeCell ref="AZ1:BD1"/>
    <mergeCell ref="AZ3:AZ6"/>
    <mergeCell ref="BA3:BD3"/>
    <mergeCell ref="BA4:BB4"/>
    <mergeCell ref="BC4:BD4"/>
    <mergeCell ref="BA5:BB5"/>
    <mergeCell ref="BC5:BD5"/>
    <mergeCell ref="AU2:AY2"/>
    <mergeCell ref="AZ2:BD2"/>
    <mergeCell ref="BE1:BI1"/>
    <mergeCell ref="BJ1:BN1"/>
    <mergeCell ref="BE3:BE6"/>
    <mergeCell ref="BF3:BI3"/>
    <mergeCell ref="BJ3:BJ6"/>
    <mergeCell ref="BK3:BN3"/>
    <mergeCell ref="BF4:BG4"/>
    <mergeCell ref="BH4:BI4"/>
    <mergeCell ref="BK4:BL4"/>
    <mergeCell ref="BM4:BN4"/>
    <mergeCell ref="BF5:BG5"/>
    <mergeCell ref="BH5:BI5"/>
    <mergeCell ref="BK5:BL5"/>
    <mergeCell ref="BM5:BN5"/>
    <mergeCell ref="BO1:BS1"/>
    <mergeCell ref="BT1:BX1"/>
    <mergeCell ref="BU3:BX3"/>
    <mergeCell ref="BT2:BX2"/>
    <mergeCell ref="BE2:BI2"/>
    <mergeCell ref="BO2:BS2"/>
    <mergeCell ref="BY1:CC1"/>
    <mergeCell ref="CD1:CH1"/>
    <mergeCell ref="BO3:BO6"/>
    <mergeCell ref="BP3:BS3"/>
    <mergeCell ref="BP4:BQ4"/>
    <mergeCell ref="BR4:BS4"/>
    <mergeCell ref="BP5:BQ5"/>
    <mergeCell ref="BR5:BS5"/>
    <mergeCell ref="CB5:CC5"/>
    <mergeCell ref="BT3:BT6"/>
    <mergeCell ref="BY3:BY6"/>
    <mergeCell ref="BU4:BV4"/>
    <mergeCell ref="BW4:BX4"/>
    <mergeCell ref="BU5:BV5"/>
    <mergeCell ref="BW5:BX5"/>
    <mergeCell ref="CE5:CF5"/>
    <mergeCell ref="CG5:CH5"/>
    <mergeCell ref="BZ3:CC3"/>
    <mergeCell ref="CD3:CD6"/>
    <mergeCell ref="CE3:CH3"/>
    <mergeCell ref="BZ4:CA4"/>
    <mergeCell ref="CB4:CC4"/>
    <mergeCell ref="CE4:CF4"/>
    <mergeCell ref="CG4:CH4"/>
    <mergeCell ref="BZ5:CA5"/>
    <mergeCell ref="L2:O2"/>
    <mergeCell ref="Q2:T2"/>
    <mergeCell ref="V2:Y2"/>
    <mergeCell ref="AA2:AD2"/>
    <mergeCell ref="BY2:CC2"/>
    <mergeCell ref="CD2:CH2"/>
    <mergeCell ref="BJ2:BN2"/>
    <mergeCell ref="AF2:AI2"/>
    <mergeCell ref="AK2:AN2"/>
    <mergeCell ref="AP2:AT2"/>
    <mergeCell ref="AQ5:AR5"/>
    <mergeCell ref="AS5:AT5"/>
    <mergeCell ref="AV5:AW5"/>
    <mergeCell ref="AX5:AY5"/>
    <mergeCell ref="R4:S4"/>
    <mergeCell ref="T4:U4"/>
    <mergeCell ref="R5:S5"/>
  </mergeCells>
  <phoneticPr fontId="0" type="noConversion"/>
  <pageMargins left="0.39370078740157483" right="0" top="0.78740157480314965" bottom="0.39370078740157483" header="0.51181102362204722" footer="0.51181102362204722"/>
  <pageSetup paperSize="9" scale="75" orientation="landscape" r:id="rId1"/>
  <headerFooter alignWithMargins="0"/>
  <colBreaks count="4" manualBreakCount="4">
    <brk id="21" max="1048575" man="1"/>
    <brk id="41" max="1048575" man="1"/>
    <brk id="61" max="1048575" man="1"/>
    <brk id="8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0"/>
  <sheetViews>
    <sheetView zoomScale="90" workbookViewId="0">
      <selection activeCell="B10" sqref="B10"/>
    </sheetView>
  </sheetViews>
  <sheetFormatPr defaultRowHeight="12.75" x14ac:dyDescent="0.2"/>
  <cols>
    <col min="1" max="1" width="7.7109375" style="29" customWidth="1"/>
    <col min="2" max="4" width="7.7109375" customWidth="1"/>
    <col min="5" max="12" width="10.7109375" customWidth="1"/>
    <col min="13" max="15" width="7.7109375" customWidth="1"/>
    <col min="16" max="23" width="10.7109375" customWidth="1"/>
    <col min="24" max="26" width="7.7109375" customWidth="1"/>
    <col min="27" max="34" width="10.7109375" customWidth="1"/>
    <col min="35" max="37" width="7.7109375" customWidth="1"/>
    <col min="38" max="45" width="10.7109375" customWidth="1"/>
  </cols>
  <sheetData>
    <row r="1" spans="1:45" ht="42.75" customHeight="1" x14ac:dyDescent="0.2">
      <c r="A1" s="181" t="s">
        <v>64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</row>
    <row r="2" spans="1:45" ht="15" customHeight="1" thickBo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45" s="37" customFormat="1" ht="15" customHeight="1" thickBot="1" x14ac:dyDescent="0.25">
      <c r="A3" s="162" t="s">
        <v>55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71" t="s">
        <v>56</v>
      </c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 t="s">
        <v>57</v>
      </c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 t="s">
        <v>58</v>
      </c>
      <c r="AJ3" s="171"/>
      <c r="AK3" s="171"/>
      <c r="AL3" s="171"/>
      <c r="AM3" s="171"/>
      <c r="AN3" s="171"/>
      <c r="AO3" s="171"/>
      <c r="AP3" s="171"/>
      <c r="AQ3" s="171"/>
      <c r="AR3" s="171"/>
      <c r="AS3" s="171"/>
    </row>
    <row r="4" spans="1:45" ht="15.95" customHeight="1" thickBot="1" x14ac:dyDescent="0.25">
      <c r="A4" s="169" t="s">
        <v>0</v>
      </c>
      <c r="B4" s="169" t="s">
        <v>45</v>
      </c>
      <c r="C4" s="178" t="s">
        <v>49</v>
      </c>
      <c r="D4" s="179"/>
      <c r="E4" s="167" t="s">
        <v>46</v>
      </c>
      <c r="F4" s="167"/>
      <c r="G4" s="167"/>
      <c r="H4" s="167"/>
      <c r="I4" s="167"/>
      <c r="J4" s="167"/>
      <c r="K4" s="167"/>
      <c r="L4" s="168"/>
      <c r="M4" s="169" t="s">
        <v>45</v>
      </c>
      <c r="N4" s="178" t="s">
        <v>49</v>
      </c>
      <c r="O4" s="179"/>
      <c r="P4" s="167" t="s">
        <v>46</v>
      </c>
      <c r="Q4" s="167"/>
      <c r="R4" s="167"/>
      <c r="S4" s="167"/>
      <c r="T4" s="167"/>
      <c r="U4" s="167"/>
      <c r="V4" s="167"/>
      <c r="W4" s="168"/>
      <c r="X4" s="169" t="s">
        <v>45</v>
      </c>
      <c r="Y4" s="178" t="s">
        <v>49</v>
      </c>
      <c r="Z4" s="179"/>
      <c r="AA4" s="167" t="s">
        <v>46</v>
      </c>
      <c r="AB4" s="167"/>
      <c r="AC4" s="167"/>
      <c r="AD4" s="167"/>
      <c r="AE4" s="167"/>
      <c r="AF4" s="167"/>
      <c r="AG4" s="167"/>
      <c r="AH4" s="168"/>
      <c r="AI4" s="169" t="s">
        <v>45</v>
      </c>
      <c r="AJ4" s="178" t="s">
        <v>49</v>
      </c>
      <c r="AK4" s="179"/>
      <c r="AL4" s="167" t="s">
        <v>46</v>
      </c>
      <c r="AM4" s="167"/>
      <c r="AN4" s="167"/>
      <c r="AO4" s="167"/>
      <c r="AP4" s="167"/>
      <c r="AQ4" s="167"/>
      <c r="AR4" s="167"/>
      <c r="AS4" s="168"/>
    </row>
    <row r="5" spans="1:45" ht="15.95" customHeight="1" thickBot="1" x14ac:dyDescent="0.25">
      <c r="A5" s="169"/>
      <c r="B5" s="169"/>
      <c r="C5" s="178"/>
      <c r="D5" s="179"/>
      <c r="E5" s="146" t="s">
        <v>8</v>
      </c>
      <c r="F5" s="147"/>
      <c r="G5" s="147"/>
      <c r="H5" s="148"/>
      <c r="I5" s="147" t="s">
        <v>9</v>
      </c>
      <c r="J5" s="147"/>
      <c r="K5" s="147"/>
      <c r="L5" s="148"/>
      <c r="M5" s="169"/>
      <c r="N5" s="178"/>
      <c r="O5" s="179"/>
      <c r="P5" s="146" t="s">
        <v>8</v>
      </c>
      <c r="Q5" s="147"/>
      <c r="R5" s="147"/>
      <c r="S5" s="148"/>
      <c r="T5" s="147" t="s">
        <v>9</v>
      </c>
      <c r="U5" s="147"/>
      <c r="V5" s="147"/>
      <c r="W5" s="148"/>
      <c r="X5" s="169"/>
      <c r="Y5" s="178"/>
      <c r="Z5" s="179"/>
      <c r="AA5" s="146" t="s">
        <v>8</v>
      </c>
      <c r="AB5" s="147"/>
      <c r="AC5" s="147"/>
      <c r="AD5" s="148"/>
      <c r="AE5" s="147" t="s">
        <v>9</v>
      </c>
      <c r="AF5" s="147"/>
      <c r="AG5" s="147"/>
      <c r="AH5" s="148"/>
      <c r="AI5" s="169"/>
      <c r="AJ5" s="178"/>
      <c r="AK5" s="179"/>
      <c r="AL5" s="146" t="s">
        <v>8</v>
      </c>
      <c r="AM5" s="147"/>
      <c r="AN5" s="147"/>
      <c r="AO5" s="148"/>
      <c r="AP5" s="147" t="s">
        <v>9</v>
      </c>
      <c r="AQ5" s="147"/>
      <c r="AR5" s="147"/>
      <c r="AS5" s="148"/>
    </row>
    <row r="6" spans="1:45" ht="15.95" customHeight="1" thickBot="1" x14ac:dyDescent="0.25">
      <c r="A6" s="169"/>
      <c r="B6" s="169"/>
      <c r="C6" s="178"/>
      <c r="D6" s="179"/>
      <c r="E6" s="180" t="s">
        <v>50</v>
      </c>
      <c r="F6" s="165"/>
      <c r="G6" s="164" t="s">
        <v>47</v>
      </c>
      <c r="H6" s="165"/>
      <c r="I6" s="180" t="s">
        <v>50</v>
      </c>
      <c r="J6" s="165"/>
      <c r="K6" s="180" t="s">
        <v>47</v>
      </c>
      <c r="L6" s="165"/>
      <c r="M6" s="169"/>
      <c r="N6" s="178"/>
      <c r="O6" s="179"/>
      <c r="P6" s="180" t="s">
        <v>50</v>
      </c>
      <c r="Q6" s="165"/>
      <c r="R6" s="164" t="s">
        <v>47</v>
      </c>
      <c r="S6" s="165"/>
      <c r="T6" s="180" t="s">
        <v>50</v>
      </c>
      <c r="U6" s="165"/>
      <c r="V6" s="180" t="s">
        <v>47</v>
      </c>
      <c r="W6" s="165"/>
      <c r="X6" s="169"/>
      <c r="Y6" s="178"/>
      <c r="Z6" s="179"/>
      <c r="AA6" s="180" t="s">
        <v>50</v>
      </c>
      <c r="AB6" s="165"/>
      <c r="AC6" s="164" t="s">
        <v>47</v>
      </c>
      <c r="AD6" s="165"/>
      <c r="AE6" s="180" t="s">
        <v>50</v>
      </c>
      <c r="AF6" s="165"/>
      <c r="AG6" s="180" t="s">
        <v>47</v>
      </c>
      <c r="AH6" s="165"/>
      <c r="AI6" s="169"/>
      <c r="AJ6" s="178"/>
      <c r="AK6" s="179"/>
      <c r="AL6" s="180" t="s">
        <v>50</v>
      </c>
      <c r="AM6" s="165"/>
      <c r="AN6" s="164" t="s">
        <v>47</v>
      </c>
      <c r="AO6" s="165"/>
      <c r="AP6" s="180" t="s">
        <v>50</v>
      </c>
      <c r="AQ6" s="165"/>
      <c r="AR6" s="180" t="s">
        <v>47</v>
      </c>
      <c r="AS6" s="165"/>
    </row>
    <row r="7" spans="1:45" ht="14.1" customHeight="1" thickBot="1" x14ac:dyDescent="0.25">
      <c r="A7" s="170"/>
      <c r="B7" s="170"/>
      <c r="C7" s="166"/>
      <c r="D7" s="168"/>
      <c r="E7" s="8" t="s">
        <v>4</v>
      </c>
      <c r="F7" s="7">
        <v>132000</v>
      </c>
      <c r="G7" s="31" t="s">
        <v>4</v>
      </c>
      <c r="H7" s="7">
        <v>132000</v>
      </c>
      <c r="I7" s="8" t="s">
        <v>4</v>
      </c>
      <c r="J7" s="7">
        <v>132000</v>
      </c>
      <c r="K7" s="8" t="s">
        <v>4</v>
      </c>
      <c r="L7" s="7">
        <v>132000</v>
      </c>
      <c r="M7" s="170"/>
      <c r="N7" s="166"/>
      <c r="O7" s="168"/>
      <c r="P7" s="8" t="s">
        <v>4</v>
      </c>
      <c r="Q7" s="7">
        <v>132000</v>
      </c>
      <c r="R7" s="31" t="s">
        <v>4</v>
      </c>
      <c r="S7" s="7">
        <v>132000</v>
      </c>
      <c r="T7" s="8" t="s">
        <v>4</v>
      </c>
      <c r="U7" s="7">
        <v>132000</v>
      </c>
      <c r="V7" s="8" t="s">
        <v>4</v>
      </c>
      <c r="W7" s="7">
        <v>132000</v>
      </c>
      <c r="X7" s="170"/>
      <c r="Y7" s="166"/>
      <c r="Z7" s="168"/>
      <c r="AA7" s="8" t="s">
        <v>4</v>
      </c>
      <c r="AB7" s="7">
        <v>66000</v>
      </c>
      <c r="AC7" s="31" t="s">
        <v>4</v>
      </c>
      <c r="AD7" s="7">
        <v>66000</v>
      </c>
      <c r="AE7" s="7" t="s">
        <v>4</v>
      </c>
      <c r="AF7" s="32">
        <v>66000</v>
      </c>
      <c r="AG7" s="8" t="s">
        <v>4</v>
      </c>
      <c r="AH7" s="7">
        <v>66000</v>
      </c>
      <c r="AI7" s="170"/>
      <c r="AJ7" s="166"/>
      <c r="AK7" s="168"/>
      <c r="AL7" s="8" t="s">
        <v>4</v>
      </c>
      <c r="AM7" s="7">
        <v>66000</v>
      </c>
      <c r="AN7" s="31" t="s">
        <v>4</v>
      </c>
      <c r="AO7" s="7">
        <v>66000</v>
      </c>
      <c r="AP7" s="8" t="s">
        <v>4</v>
      </c>
      <c r="AQ7" s="7">
        <v>66000</v>
      </c>
      <c r="AR7" s="8" t="s">
        <v>4</v>
      </c>
      <c r="AS7" s="7">
        <v>66000</v>
      </c>
    </row>
    <row r="8" spans="1:45" ht="26.1" customHeight="1" thickBot="1" x14ac:dyDescent="0.25">
      <c r="A8" s="7" t="s">
        <v>11</v>
      </c>
      <c r="B8" s="7" t="s">
        <v>1</v>
      </c>
      <c r="C8" s="7" t="s">
        <v>51</v>
      </c>
      <c r="D8" s="32" t="s">
        <v>52</v>
      </c>
      <c r="E8" s="24" t="s">
        <v>6</v>
      </c>
      <c r="F8" s="25" t="s">
        <v>5</v>
      </c>
      <c r="G8" s="34" t="s">
        <v>6</v>
      </c>
      <c r="H8" s="25" t="s">
        <v>5</v>
      </c>
      <c r="I8" s="24" t="s">
        <v>6</v>
      </c>
      <c r="J8" s="25" t="s">
        <v>5</v>
      </c>
      <c r="K8" s="24" t="s">
        <v>6</v>
      </c>
      <c r="L8" s="25" t="s">
        <v>5</v>
      </c>
      <c r="M8" s="7" t="s">
        <v>1</v>
      </c>
      <c r="N8" s="8" t="s">
        <v>51</v>
      </c>
      <c r="O8" s="7" t="s">
        <v>52</v>
      </c>
      <c r="P8" s="24" t="s">
        <v>6</v>
      </c>
      <c r="Q8" s="25" t="s">
        <v>5</v>
      </c>
      <c r="R8" s="34" t="s">
        <v>6</v>
      </c>
      <c r="S8" s="25" t="s">
        <v>5</v>
      </c>
      <c r="T8" s="24" t="s">
        <v>6</v>
      </c>
      <c r="U8" s="25" t="s">
        <v>5</v>
      </c>
      <c r="V8" s="24" t="s">
        <v>6</v>
      </c>
      <c r="W8" s="25" t="s">
        <v>5</v>
      </c>
      <c r="X8" s="7" t="s">
        <v>1</v>
      </c>
      <c r="Y8" s="8" t="s">
        <v>51</v>
      </c>
      <c r="Z8" s="7" t="s">
        <v>52</v>
      </c>
      <c r="AA8" s="24" t="s">
        <v>6</v>
      </c>
      <c r="AB8" s="25" t="s">
        <v>5</v>
      </c>
      <c r="AC8" s="34" t="s">
        <v>6</v>
      </c>
      <c r="AD8" s="25" t="s">
        <v>5</v>
      </c>
      <c r="AE8" s="25" t="s">
        <v>6</v>
      </c>
      <c r="AF8" s="36" t="s">
        <v>5</v>
      </c>
      <c r="AG8" s="24" t="s">
        <v>6</v>
      </c>
      <c r="AH8" s="25" t="s">
        <v>5</v>
      </c>
      <c r="AI8" s="7" t="s">
        <v>1</v>
      </c>
      <c r="AJ8" s="8" t="s">
        <v>51</v>
      </c>
      <c r="AK8" s="7" t="s">
        <v>52</v>
      </c>
      <c r="AL8" s="24" t="s">
        <v>6</v>
      </c>
      <c r="AM8" s="25" t="s">
        <v>5</v>
      </c>
      <c r="AN8" s="34" t="s">
        <v>6</v>
      </c>
      <c r="AO8" s="25" t="s">
        <v>5</v>
      </c>
      <c r="AP8" s="24" t="s">
        <v>6</v>
      </c>
      <c r="AQ8" s="25" t="s">
        <v>5</v>
      </c>
      <c r="AR8" s="24" t="s">
        <v>6</v>
      </c>
      <c r="AS8" s="25" t="s">
        <v>5</v>
      </c>
    </row>
    <row r="9" spans="1:45" ht="14.1" customHeight="1" x14ac:dyDescent="0.2">
      <c r="A9" s="26">
        <v>0</v>
      </c>
      <c r="B9" s="95">
        <v>146</v>
      </c>
      <c r="C9" s="35">
        <v>-27.359000000000002</v>
      </c>
      <c r="D9" s="96">
        <v>9.2213999999999992</v>
      </c>
      <c r="E9" s="64">
        <v>5046.8946999999998</v>
      </c>
      <c r="F9" s="49" t="s">
        <v>10</v>
      </c>
      <c r="G9" s="64">
        <v>16.414899999999999</v>
      </c>
      <c r="H9" s="49" t="s">
        <v>10</v>
      </c>
      <c r="I9" s="64">
        <v>494.37110000000001</v>
      </c>
      <c r="J9" s="49" t="s">
        <v>10</v>
      </c>
      <c r="K9" s="64">
        <v>735.46609999999998</v>
      </c>
      <c r="L9" s="49" t="s">
        <v>10</v>
      </c>
      <c r="M9" s="101">
        <v>154</v>
      </c>
      <c r="N9" s="102">
        <v>-30.332000000000001</v>
      </c>
      <c r="O9" s="103">
        <v>6.0968</v>
      </c>
      <c r="P9" s="64">
        <v>3576.4899</v>
      </c>
      <c r="Q9" s="49" t="s">
        <v>10</v>
      </c>
      <c r="R9" s="64">
        <v>16232.9483</v>
      </c>
      <c r="S9" s="49" t="s">
        <v>10</v>
      </c>
      <c r="T9" s="64">
        <v>398.69740000000002</v>
      </c>
      <c r="U9" s="93" t="s">
        <v>10</v>
      </c>
      <c r="V9" s="64">
        <v>8097.2127</v>
      </c>
      <c r="W9" s="49" t="s">
        <v>10</v>
      </c>
      <c r="X9" s="101">
        <v>132.30000000000001</v>
      </c>
      <c r="Y9" s="102">
        <v>25.492999999999999</v>
      </c>
      <c r="Z9" s="103">
        <v>-8.8597999999999999</v>
      </c>
      <c r="AA9" s="64">
        <v>0</v>
      </c>
      <c r="AB9" s="49" t="s">
        <v>10</v>
      </c>
      <c r="AC9" s="64">
        <v>160.755</v>
      </c>
      <c r="AD9" s="49" t="s">
        <v>10</v>
      </c>
      <c r="AE9" s="94">
        <v>50.048999999999999</v>
      </c>
      <c r="AF9" s="49" t="s">
        <v>10</v>
      </c>
      <c r="AG9" s="94">
        <v>2.4830000000000001</v>
      </c>
      <c r="AH9" s="49" t="s">
        <v>10</v>
      </c>
      <c r="AI9" s="104">
        <v>137.69999999999999</v>
      </c>
      <c r="AJ9" s="102">
        <v>26.922000000000001</v>
      </c>
      <c r="AK9" s="103">
        <v>-9.66</v>
      </c>
      <c r="AL9" s="64">
        <v>0</v>
      </c>
      <c r="AM9" s="49" t="s">
        <v>10</v>
      </c>
      <c r="AN9" s="64">
        <v>161.685</v>
      </c>
      <c r="AO9" s="49" t="s">
        <v>10</v>
      </c>
      <c r="AP9" s="94">
        <v>51.192</v>
      </c>
      <c r="AQ9" s="49" t="s">
        <v>10</v>
      </c>
      <c r="AR9" s="64">
        <v>2.129</v>
      </c>
      <c r="AS9" s="49" t="s">
        <v>10</v>
      </c>
    </row>
    <row r="10" spans="1:45" ht="14.1" customHeight="1" x14ac:dyDescent="0.2">
      <c r="A10" s="1">
        <v>4.1666666666666664E-2</v>
      </c>
      <c r="B10" s="97">
        <f>((H10-F10)^2+(L10-J10)^2)^0.5/115/1.73</f>
        <v>145.768184193162</v>
      </c>
      <c r="C10" s="35">
        <f>(H10-F10)/1000</f>
        <v>-28.208400000000001</v>
      </c>
      <c r="D10" s="96">
        <f>(L10-J10)/1000</f>
        <v>6.7320000000000002</v>
      </c>
      <c r="E10" s="65">
        <f>E9+F10/F$7</f>
        <v>5047.1084000000001</v>
      </c>
      <c r="F10" s="60">
        <v>28208.400000000001</v>
      </c>
      <c r="G10" s="65">
        <f>G9+H10/H$7</f>
        <v>16.414899999999999</v>
      </c>
      <c r="H10" s="50">
        <v>0</v>
      </c>
      <c r="I10" s="65">
        <f>I9+J10/J$7</f>
        <v>494.37110000000001</v>
      </c>
      <c r="J10" s="60">
        <v>0</v>
      </c>
      <c r="K10" s="65">
        <f>K9+L10/L$7</f>
        <v>735.51710000000003</v>
      </c>
      <c r="L10" s="60">
        <v>6732</v>
      </c>
      <c r="M10" s="97">
        <f>((S10-Q10)^2+(W10-U10)^2)^0.5/115/1.73</f>
        <v>153.82985571302709</v>
      </c>
      <c r="N10" s="35">
        <f>(S10-Q10)/1000</f>
        <v>-29.9772</v>
      </c>
      <c r="O10" s="96">
        <f>(W10-U10)/1000</f>
        <v>6.1644000000000005</v>
      </c>
      <c r="P10" s="65">
        <f>P9+Q10/Q$7</f>
        <v>3576.7170000000001</v>
      </c>
      <c r="Q10" s="60">
        <v>29977.200000000001</v>
      </c>
      <c r="R10" s="65">
        <f>R9+S10/S$7</f>
        <v>16232.9483</v>
      </c>
      <c r="S10" s="50">
        <v>0</v>
      </c>
      <c r="T10" s="65">
        <f>T9+U10/U$7</f>
        <v>398.69740000000002</v>
      </c>
      <c r="U10" s="60">
        <v>0</v>
      </c>
      <c r="V10" s="65">
        <f>V9+W10/W$7</f>
        <v>8097.2593999999999</v>
      </c>
      <c r="W10" s="60">
        <v>6164.4000000000005</v>
      </c>
      <c r="X10" s="97">
        <f>((AD10-AB10)^2+(AH10-AF10)^2)^0.5/115/1.73</f>
        <v>136.78587782058619</v>
      </c>
      <c r="Y10" s="35">
        <f>(AD10-AB10)/1000</f>
        <v>25.713600000000003</v>
      </c>
      <c r="Z10" s="96">
        <f>(AH10-AF10)/1000</f>
        <v>-8.91</v>
      </c>
      <c r="AA10" s="65">
        <f>AA9+AB10/AB$7</f>
        <v>0</v>
      </c>
      <c r="AB10" s="50">
        <v>0</v>
      </c>
      <c r="AC10" s="65">
        <f>AC9+AD10/AD$7</f>
        <v>161.1446</v>
      </c>
      <c r="AD10" s="60">
        <v>25713.600000000002</v>
      </c>
      <c r="AE10" s="65">
        <f>AE9+AF10/AF$7</f>
        <v>50.183999999999997</v>
      </c>
      <c r="AF10" s="50">
        <v>8910</v>
      </c>
      <c r="AG10" s="65">
        <f>AG9+AH10/AH$7</f>
        <v>2.4830000000000001</v>
      </c>
      <c r="AH10" s="50">
        <v>0</v>
      </c>
      <c r="AI10" s="97">
        <f>((AO10-AM10)^2+(AS10-AQ10)^2)^0.5/115/1.73</f>
        <v>137.84367886186612</v>
      </c>
      <c r="AJ10" s="35">
        <f>(AO10-AM10)/1000</f>
        <v>25.872</v>
      </c>
      <c r="AK10" s="96">
        <f>(AS10-AQ10)/1000</f>
        <v>-9.0948000000000011</v>
      </c>
      <c r="AL10" s="65">
        <f>AL9+AM10/AM$7</f>
        <v>0</v>
      </c>
      <c r="AM10" s="50">
        <v>0</v>
      </c>
      <c r="AN10" s="65">
        <f>AN9+AO10/AO$7</f>
        <v>162.077</v>
      </c>
      <c r="AO10" s="60">
        <v>25872</v>
      </c>
      <c r="AP10" s="65">
        <f>AP9+AQ10/AQ$7</f>
        <v>51.329799999999999</v>
      </c>
      <c r="AQ10" s="50">
        <v>9094.8000000000011</v>
      </c>
      <c r="AR10" s="65">
        <f>AR9+AS10/AS$7</f>
        <v>2.129</v>
      </c>
      <c r="AS10" s="50">
        <v>0</v>
      </c>
    </row>
    <row r="11" spans="1:45" ht="14.1" customHeight="1" x14ac:dyDescent="0.2">
      <c r="A11" s="1">
        <v>8.3333333333333301E-2</v>
      </c>
      <c r="B11" s="97">
        <f t="shared" ref="B11:B33" si="0">((H11-F11)^2+(L11-J11)^2)^0.5/115/1.73</f>
        <v>143.85065903201595</v>
      </c>
      <c r="C11" s="35">
        <f t="shared" ref="C11:C33" si="1">(H11-F11)/1000</f>
        <v>-27.825600000000001</v>
      </c>
      <c r="D11" s="96">
        <f t="shared" ref="D11:D32" si="2">(L11-J11)/1000</f>
        <v>6.6924000000000001</v>
      </c>
      <c r="E11" s="65">
        <f t="shared" ref="E11:K33" si="3">E10+F11/F$7</f>
        <v>5047.3191999999999</v>
      </c>
      <c r="F11" s="50">
        <v>27825.600000000002</v>
      </c>
      <c r="G11" s="65">
        <f t="shared" si="3"/>
        <v>16.414899999999999</v>
      </c>
      <c r="H11" s="50">
        <v>0</v>
      </c>
      <c r="I11" s="65">
        <f t="shared" si="3"/>
        <v>494.37110000000001</v>
      </c>
      <c r="J11" s="50">
        <v>0</v>
      </c>
      <c r="K11" s="65">
        <f t="shared" si="3"/>
        <v>735.56780000000003</v>
      </c>
      <c r="L11" s="50">
        <v>6692.4000000000005</v>
      </c>
      <c r="M11" s="97">
        <f t="shared" ref="M11:M33" si="4">((S11-Q11)^2+(W11-U11)^2)^0.5/115/1.73</f>
        <v>151.89178699800453</v>
      </c>
      <c r="N11" s="35">
        <f t="shared" ref="N11:N33" si="5">(S11-Q11)/1000</f>
        <v>-29.5944</v>
      </c>
      <c r="O11" s="96">
        <f t="shared" ref="O11:O32" si="6">(W11-U11)/1000</f>
        <v>6.1116000000000001</v>
      </c>
      <c r="P11" s="65">
        <f t="shared" ref="P11:P33" si="7">P10+Q11/Q$7</f>
        <v>3576.9412000000002</v>
      </c>
      <c r="Q11" s="50">
        <v>29594.400000000001</v>
      </c>
      <c r="R11" s="65">
        <f t="shared" ref="R11:R33" si="8">R10+S11/S$7</f>
        <v>16232.9483</v>
      </c>
      <c r="S11" s="50">
        <v>0</v>
      </c>
      <c r="T11" s="65">
        <f t="shared" ref="T11:T33" si="9">T10+U11/U$7</f>
        <v>398.69740000000002</v>
      </c>
      <c r="U11" s="50">
        <v>0</v>
      </c>
      <c r="V11" s="65">
        <f t="shared" ref="V11:V33" si="10">V10+W11/W$7</f>
        <v>8097.3056999999999</v>
      </c>
      <c r="W11" s="50">
        <v>6111.6</v>
      </c>
      <c r="X11" s="97">
        <f t="shared" ref="X11:X33" si="11">((AD11-AB11)^2+(AH11-AF11)^2)^0.5/115/1.73</f>
        <v>135.15880074140435</v>
      </c>
      <c r="Y11" s="35">
        <f t="shared" ref="Y11:Y33" si="12">(AD11-AB11)/1000</f>
        <v>25.363799999999998</v>
      </c>
      <c r="Z11" s="96">
        <f t="shared" ref="Z11:Z32" si="13">(AH11-AF11)/1000</f>
        <v>-8.929800000000002</v>
      </c>
      <c r="AA11" s="65">
        <f t="shared" ref="AA11:AA33" si="14">AA10+AB11/AB$7</f>
        <v>0</v>
      </c>
      <c r="AB11" s="50">
        <v>0</v>
      </c>
      <c r="AC11" s="65">
        <f t="shared" ref="AC11:AC33" si="15">AC10+AD11/AD$7</f>
        <v>161.52889999999999</v>
      </c>
      <c r="AD11" s="50">
        <v>25363.8</v>
      </c>
      <c r="AE11" s="65">
        <f t="shared" ref="AE11:AE33" si="16">AE10+AF11/AF$7</f>
        <v>50.319299999999998</v>
      </c>
      <c r="AF11" s="50">
        <v>8929.8000000000011</v>
      </c>
      <c r="AG11" s="65">
        <f t="shared" ref="AG11:AG33" si="17">AG10+AH11/AH$7</f>
        <v>2.4830000000000001</v>
      </c>
      <c r="AH11" s="50">
        <v>0</v>
      </c>
      <c r="AI11" s="97">
        <f t="shared" ref="AI11:AI33" si="18">((AO11-AM11)^2+(AS11-AQ11)^2)^0.5/115/1.73</f>
        <v>136.33346950192268</v>
      </c>
      <c r="AJ11" s="35">
        <f t="shared" ref="AJ11:AJ33" si="19">(AO11-AM11)/1000</f>
        <v>25.5486</v>
      </c>
      <c r="AK11" s="96">
        <f t="shared" ref="AK11:AK32" si="20">(AS11-AQ11)/1000</f>
        <v>-9.1080000000000005</v>
      </c>
      <c r="AL11" s="65">
        <f t="shared" ref="AL11:AL33" si="21">AL10+AM11/AM$7</f>
        <v>0</v>
      </c>
      <c r="AM11" s="50">
        <v>0</v>
      </c>
      <c r="AN11" s="65">
        <f t="shared" ref="AN11:AN33" si="22">AN10+AO11/AO$7</f>
        <v>162.4641</v>
      </c>
      <c r="AO11" s="50">
        <v>25548.600000000002</v>
      </c>
      <c r="AP11" s="65">
        <f t="shared" ref="AP11:AP33" si="23">AP10+AQ11/AQ$7</f>
        <v>51.467799999999997</v>
      </c>
      <c r="AQ11" s="50">
        <v>9108</v>
      </c>
      <c r="AR11" s="65">
        <f t="shared" ref="AR11:AR33" si="24">AR10+AS11/AS$7</f>
        <v>2.129</v>
      </c>
      <c r="AS11" s="50">
        <v>0</v>
      </c>
    </row>
    <row r="12" spans="1:45" ht="14.1" customHeight="1" x14ac:dyDescent="0.2">
      <c r="A12" s="1">
        <v>0.125</v>
      </c>
      <c r="B12" s="97">
        <f t="shared" si="0"/>
        <v>145.94355188049053</v>
      </c>
      <c r="C12" s="35">
        <f t="shared" si="1"/>
        <v>-28.2348</v>
      </c>
      <c r="D12" s="96">
        <f t="shared" si="2"/>
        <v>6.7716000000000003</v>
      </c>
      <c r="E12" s="65">
        <f t="shared" si="3"/>
        <v>5047.5330999999996</v>
      </c>
      <c r="F12" s="50">
        <v>28234.799999999999</v>
      </c>
      <c r="G12" s="65">
        <f t="shared" si="3"/>
        <v>16.414899999999999</v>
      </c>
      <c r="H12" s="50">
        <v>0</v>
      </c>
      <c r="I12" s="65">
        <f t="shared" si="3"/>
        <v>494.37110000000001</v>
      </c>
      <c r="J12" s="50">
        <v>0</v>
      </c>
      <c r="K12" s="65">
        <f t="shared" si="3"/>
        <v>735.6191</v>
      </c>
      <c r="L12" s="50">
        <v>6771.6</v>
      </c>
      <c r="M12" s="97">
        <f t="shared" si="4"/>
        <v>154.00001657536936</v>
      </c>
      <c r="N12" s="35">
        <f t="shared" si="5"/>
        <v>-30.003600000000002</v>
      </c>
      <c r="O12" s="96">
        <f t="shared" si="6"/>
        <v>6.2039999999999997</v>
      </c>
      <c r="P12" s="65">
        <f t="shared" si="7"/>
        <v>3577.1685000000002</v>
      </c>
      <c r="Q12" s="50">
        <v>30003.600000000002</v>
      </c>
      <c r="R12" s="65">
        <f t="shared" si="8"/>
        <v>16232.9483</v>
      </c>
      <c r="S12" s="50">
        <v>0</v>
      </c>
      <c r="T12" s="65">
        <f t="shared" si="9"/>
        <v>398.69740000000002</v>
      </c>
      <c r="U12" s="50">
        <v>0</v>
      </c>
      <c r="V12" s="65">
        <f t="shared" si="10"/>
        <v>8097.3526999999995</v>
      </c>
      <c r="W12" s="50">
        <v>6204</v>
      </c>
      <c r="X12" s="97">
        <f t="shared" si="11"/>
        <v>137.38953108814502</v>
      </c>
      <c r="Y12" s="35">
        <f t="shared" si="12"/>
        <v>25.799400000000002</v>
      </c>
      <c r="Z12" s="96">
        <f t="shared" si="13"/>
        <v>-9.0288000000000004</v>
      </c>
      <c r="AA12" s="65">
        <f t="shared" si="14"/>
        <v>0</v>
      </c>
      <c r="AB12" s="50">
        <v>0</v>
      </c>
      <c r="AC12" s="65">
        <f t="shared" si="15"/>
        <v>161.91979999999998</v>
      </c>
      <c r="AD12" s="50">
        <v>25799.4</v>
      </c>
      <c r="AE12" s="65">
        <f t="shared" si="16"/>
        <v>50.456099999999999</v>
      </c>
      <c r="AF12" s="50">
        <v>9028.8000000000011</v>
      </c>
      <c r="AG12" s="65">
        <f t="shared" si="17"/>
        <v>2.4830000000000001</v>
      </c>
      <c r="AH12" s="50">
        <v>0</v>
      </c>
      <c r="AI12" s="97">
        <f t="shared" si="18"/>
        <v>138.71765225518345</v>
      </c>
      <c r="AJ12" s="35">
        <f t="shared" si="19"/>
        <v>26.023799999999998</v>
      </c>
      <c r="AK12" s="96">
        <f t="shared" si="20"/>
        <v>-9.1872000000000007</v>
      </c>
      <c r="AL12" s="65">
        <f t="shared" si="21"/>
        <v>0</v>
      </c>
      <c r="AM12" s="50">
        <v>0</v>
      </c>
      <c r="AN12" s="65">
        <f t="shared" si="22"/>
        <v>162.85839999999999</v>
      </c>
      <c r="AO12" s="50">
        <v>26023.8</v>
      </c>
      <c r="AP12" s="65">
        <f t="shared" si="23"/>
        <v>51.606999999999999</v>
      </c>
      <c r="AQ12" s="50">
        <v>9187.2000000000007</v>
      </c>
      <c r="AR12" s="65">
        <f t="shared" si="24"/>
        <v>2.129</v>
      </c>
      <c r="AS12" s="50">
        <v>0</v>
      </c>
    </row>
    <row r="13" spans="1:45" s="129" customFormat="1" ht="14.1" customHeight="1" x14ac:dyDescent="0.2">
      <c r="A13" s="41">
        <v>0.16666666666666699</v>
      </c>
      <c r="B13" s="98">
        <f t="shared" si="0"/>
        <v>146.19790626314222</v>
      </c>
      <c r="C13" s="43">
        <f t="shared" si="1"/>
        <v>-28.366799999999998</v>
      </c>
      <c r="D13" s="99">
        <f t="shared" si="2"/>
        <v>6.4284000000000008</v>
      </c>
      <c r="E13" s="66">
        <f t="shared" si="3"/>
        <v>5047.7479999999996</v>
      </c>
      <c r="F13" s="51">
        <v>28366.799999999999</v>
      </c>
      <c r="G13" s="66">
        <f t="shared" si="3"/>
        <v>16.414899999999999</v>
      </c>
      <c r="H13" s="51">
        <v>0</v>
      </c>
      <c r="I13" s="66">
        <f t="shared" si="3"/>
        <v>494.37110000000001</v>
      </c>
      <c r="J13" s="51">
        <v>0</v>
      </c>
      <c r="K13" s="66">
        <f t="shared" si="3"/>
        <v>735.66780000000006</v>
      </c>
      <c r="L13" s="51">
        <v>6428.4000000000005</v>
      </c>
      <c r="M13" s="98">
        <f t="shared" si="4"/>
        <v>154.29856975768428</v>
      </c>
      <c r="N13" s="43">
        <f t="shared" si="5"/>
        <v>-30.135600000000004</v>
      </c>
      <c r="O13" s="99">
        <f t="shared" si="6"/>
        <v>5.8476000000000008</v>
      </c>
      <c r="P13" s="66">
        <f t="shared" si="7"/>
        <v>3577.3968000000004</v>
      </c>
      <c r="Q13" s="51">
        <v>30135.600000000002</v>
      </c>
      <c r="R13" s="66">
        <f t="shared" si="8"/>
        <v>16232.9483</v>
      </c>
      <c r="S13" s="51">
        <v>0</v>
      </c>
      <c r="T13" s="66">
        <f t="shared" si="9"/>
        <v>398.69740000000002</v>
      </c>
      <c r="U13" s="51">
        <v>0</v>
      </c>
      <c r="V13" s="66">
        <f t="shared" si="10"/>
        <v>8097.396999999999</v>
      </c>
      <c r="W13" s="51">
        <v>5847.6</v>
      </c>
      <c r="X13" s="98">
        <f t="shared" si="11"/>
        <v>137.60514215421406</v>
      </c>
      <c r="Y13" s="43">
        <f t="shared" si="12"/>
        <v>25.964400000000001</v>
      </c>
      <c r="Z13" s="99">
        <f t="shared" si="13"/>
        <v>-8.6790000000000003</v>
      </c>
      <c r="AA13" s="66">
        <f t="shared" si="14"/>
        <v>0</v>
      </c>
      <c r="AB13" s="51">
        <v>0</v>
      </c>
      <c r="AC13" s="66">
        <f t="shared" si="15"/>
        <v>162.31319999999999</v>
      </c>
      <c r="AD13" s="51">
        <v>25964.400000000001</v>
      </c>
      <c r="AE13" s="66">
        <f t="shared" si="16"/>
        <v>50.587600000000002</v>
      </c>
      <c r="AF13" s="51">
        <v>8679</v>
      </c>
      <c r="AG13" s="66">
        <f t="shared" si="17"/>
        <v>2.4830000000000001</v>
      </c>
      <c r="AH13" s="51">
        <v>0</v>
      </c>
      <c r="AI13" s="98">
        <f t="shared" si="18"/>
        <v>139.03276453339572</v>
      </c>
      <c r="AJ13" s="43">
        <f t="shared" si="19"/>
        <v>26.208600000000001</v>
      </c>
      <c r="AK13" s="99">
        <f t="shared" si="20"/>
        <v>-8.8439999999999994</v>
      </c>
      <c r="AL13" s="66">
        <f t="shared" si="21"/>
        <v>0</v>
      </c>
      <c r="AM13" s="51">
        <v>0</v>
      </c>
      <c r="AN13" s="66">
        <f t="shared" si="22"/>
        <v>163.25549999999998</v>
      </c>
      <c r="AO13" s="51">
        <v>26208.600000000002</v>
      </c>
      <c r="AP13" s="66">
        <f t="shared" si="23"/>
        <v>51.741</v>
      </c>
      <c r="AQ13" s="51">
        <v>8844</v>
      </c>
      <c r="AR13" s="66">
        <f t="shared" si="24"/>
        <v>2.129</v>
      </c>
      <c r="AS13" s="51">
        <v>0</v>
      </c>
    </row>
    <row r="14" spans="1:45" ht="14.1" customHeight="1" x14ac:dyDescent="0.2">
      <c r="A14" s="1">
        <v>0.20833333333333301</v>
      </c>
      <c r="B14" s="97">
        <f t="shared" si="0"/>
        <v>144.8955751067509</v>
      </c>
      <c r="C14" s="35">
        <f t="shared" si="1"/>
        <v>-28.168800000000001</v>
      </c>
      <c r="D14" s="96">
        <f t="shared" si="2"/>
        <v>6.1248000000000005</v>
      </c>
      <c r="E14" s="65">
        <f t="shared" si="3"/>
        <v>5047.9613999999992</v>
      </c>
      <c r="F14" s="50">
        <v>28168.799999999999</v>
      </c>
      <c r="G14" s="65">
        <f t="shared" si="3"/>
        <v>16.414899999999999</v>
      </c>
      <c r="H14" s="50">
        <v>0</v>
      </c>
      <c r="I14" s="65">
        <f t="shared" si="3"/>
        <v>494.37110000000001</v>
      </c>
      <c r="J14" s="50">
        <v>0</v>
      </c>
      <c r="K14" s="65">
        <f t="shared" si="3"/>
        <v>735.71420000000001</v>
      </c>
      <c r="L14" s="50">
        <v>6124.8</v>
      </c>
      <c r="M14" s="97">
        <f t="shared" si="4"/>
        <v>153.00035376132396</v>
      </c>
      <c r="N14" s="35">
        <f t="shared" si="5"/>
        <v>-29.937600000000003</v>
      </c>
      <c r="O14" s="96">
        <f t="shared" si="6"/>
        <v>5.5044000000000004</v>
      </c>
      <c r="P14" s="65">
        <f t="shared" si="7"/>
        <v>3577.6236000000004</v>
      </c>
      <c r="Q14" s="50">
        <v>29937.600000000002</v>
      </c>
      <c r="R14" s="65">
        <f t="shared" si="8"/>
        <v>16232.9483</v>
      </c>
      <c r="S14" s="50">
        <v>0</v>
      </c>
      <c r="T14" s="65">
        <f t="shared" si="9"/>
        <v>398.69740000000002</v>
      </c>
      <c r="U14" s="50">
        <v>0</v>
      </c>
      <c r="V14" s="65">
        <f t="shared" si="10"/>
        <v>8097.4386999999988</v>
      </c>
      <c r="W14" s="50">
        <v>5504.4000000000005</v>
      </c>
      <c r="X14" s="97">
        <f t="shared" si="11"/>
        <v>136.08617217581633</v>
      </c>
      <c r="Y14" s="35">
        <f t="shared" si="12"/>
        <v>25.733400000000003</v>
      </c>
      <c r="Z14" s="96">
        <f t="shared" si="13"/>
        <v>-8.4149999999999991</v>
      </c>
      <c r="AA14" s="65">
        <f t="shared" si="14"/>
        <v>0</v>
      </c>
      <c r="AB14" s="50">
        <v>0</v>
      </c>
      <c r="AC14" s="65">
        <f t="shared" si="15"/>
        <v>162.70310000000001</v>
      </c>
      <c r="AD14" s="50">
        <v>25733.4</v>
      </c>
      <c r="AE14" s="65">
        <f t="shared" si="16"/>
        <v>50.7151</v>
      </c>
      <c r="AF14" s="50">
        <v>8415</v>
      </c>
      <c r="AG14" s="65">
        <f t="shared" si="17"/>
        <v>2.4830000000000001</v>
      </c>
      <c r="AH14" s="50">
        <v>0</v>
      </c>
      <c r="AI14" s="97">
        <f t="shared" si="18"/>
        <v>137.28029587164335</v>
      </c>
      <c r="AJ14" s="35">
        <f t="shared" si="19"/>
        <v>25.9314</v>
      </c>
      <c r="AK14" s="96">
        <f t="shared" si="20"/>
        <v>-8.5733999999999995</v>
      </c>
      <c r="AL14" s="65">
        <f t="shared" si="21"/>
        <v>0</v>
      </c>
      <c r="AM14" s="50">
        <v>0</v>
      </c>
      <c r="AN14" s="65">
        <f t="shared" si="22"/>
        <v>163.64839999999998</v>
      </c>
      <c r="AO14" s="50">
        <v>25931.4</v>
      </c>
      <c r="AP14" s="65">
        <f t="shared" si="23"/>
        <v>51.870899999999999</v>
      </c>
      <c r="AQ14" s="50">
        <v>8573.4</v>
      </c>
      <c r="AR14" s="65">
        <f t="shared" si="24"/>
        <v>2.129</v>
      </c>
      <c r="AS14" s="50">
        <v>0</v>
      </c>
    </row>
    <row r="15" spans="1:45" ht="14.1" customHeight="1" x14ac:dyDescent="0.2">
      <c r="A15" s="1">
        <v>0.25</v>
      </c>
      <c r="B15" s="97">
        <f t="shared" si="0"/>
        <v>144.20057907040095</v>
      </c>
      <c r="C15" s="35">
        <f t="shared" si="1"/>
        <v>-28.102799999999998</v>
      </c>
      <c r="D15" s="96">
        <f t="shared" si="2"/>
        <v>5.7684000000000006</v>
      </c>
      <c r="E15" s="65">
        <f t="shared" si="3"/>
        <v>5048.1742999999997</v>
      </c>
      <c r="F15" s="50">
        <v>28102.799999999999</v>
      </c>
      <c r="G15" s="65">
        <f t="shared" si="3"/>
        <v>16.414899999999999</v>
      </c>
      <c r="H15" s="50">
        <v>0</v>
      </c>
      <c r="I15" s="65">
        <f t="shared" si="3"/>
        <v>494.37110000000001</v>
      </c>
      <c r="J15" s="50">
        <v>0</v>
      </c>
      <c r="K15" s="65">
        <f t="shared" si="3"/>
        <v>735.75789999999995</v>
      </c>
      <c r="L15" s="50">
        <v>5768.4000000000005</v>
      </c>
      <c r="M15" s="97">
        <f t="shared" si="4"/>
        <v>152.09811336296326</v>
      </c>
      <c r="N15" s="35">
        <f t="shared" si="5"/>
        <v>-29.8188</v>
      </c>
      <c r="O15" s="96">
        <f t="shared" si="6"/>
        <v>5.1479999999999997</v>
      </c>
      <c r="P15" s="65">
        <f t="shared" si="7"/>
        <v>3577.8495000000003</v>
      </c>
      <c r="Q15" s="50">
        <v>29818.799999999999</v>
      </c>
      <c r="R15" s="65">
        <f t="shared" si="8"/>
        <v>16232.9483</v>
      </c>
      <c r="S15" s="50">
        <v>0</v>
      </c>
      <c r="T15" s="65">
        <f t="shared" si="9"/>
        <v>398.69740000000002</v>
      </c>
      <c r="U15" s="50">
        <v>0</v>
      </c>
      <c r="V15" s="65">
        <f t="shared" si="10"/>
        <v>8097.4776999999985</v>
      </c>
      <c r="W15" s="50">
        <v>5148</v>
      </c>
      <c r="X15" s="97">
        <f t="shared" si="11"/>
        <v>134.1078221829959</v>
      </c>
      <c r="Y15" s="35">
        <f t="shared" si="12"/>
        <v>25.443000000000001</v>
      </c>
      <c r="Z15" s="96">
        <f t="shared" si="13"/>
        <v>-8.0321999999999996</v>
      </c>
      <c r="AA15" s="65">
        <f t="shared" si="14"/>
        <v>0</v>
      </c>
      <c r="AB15" s="50">
        <v>0</v>
      </c>
      <c r="AC15" s="65">
        <f t="shared" si="15"/>
        <v>163.08860000000001</v>
      </c>
      <c r="AD15" s="50">
        <v>25443</v>
      </c>
      <c r="AE15" s="65">
        <f t="shared" si="16"/>
        <v>50.836799999999997</v>
      </c>
      <c r="AF15" s="50">
        <v>8032.2</v>
      </c>
      <c r="AG15" s="65">
        <f t="shared" si="17"/>
        <v>2.4830000000000001</v>
      </c>
      <c r="AH15" s="50">
        <v>0</v>
      </c>
      <c r="AI15" s="97">
        <f t="shared" si="18"/>
        <v>135.31755062933797</v>
      </c>
      <c r="AJ15" s="35">
        <f t="shared" si="19"/>
        <v>25.640999999999998</v>
      </c>
      <c r="AK15" s="96">
        <f t="shared" si="20"/>
        <v>-8.2037999999999993</v>
      </c>
      <c r="AL15" s="65">
        <f t="shared" si="21"/>
        <v>0</v>
      </c>
      <c r="AM15" s="50">
        <v>0</v>
      </c>
      <c r="AN15" s="65">
        <f t="shared" si="22"/>
        <v>164.03689999999997</v>
      </c>
      <c r="AO15" s="50">
        <v>25641</v>
      </c>
      <c r="AP15" s="65">
        <f t="shared" si="23"/>
        <v>51.995199999999997</v>
      </c>
      <c r="AQ15" s="50">
        <v>8203.7999999999993</v>
      </c>
      <c r="AR15" s="65">
        <f t="shared" si="24"/>
        <v>2.129</v>
      </c>
      <c r="AS15" s="50">
        <v>0</v>
      </c>
    </row>
    <row r="16" spans="1:45" ht="14.1" customHeight="1" x14ac:dyDescent="0.2">
      <c r="A16" s="1">
        <v>0.29166666666666702</v>
      </c>
      <c r="B16" s="97">
        <f t="shared" si="0"/>
        <v>135.88688454848375</v>
      </c>
      <c r="C16" s="35">
        <f t="shared" si="1"/>
        <v>-26.664000000000001</v>
      </c>
      <c r="D16" s="96">
        <f t="shared" si="2"/>
        <v>4.4616000000000007</v>
      </c>
      <c r="E16" s="65">
        <f t="shared" si="3"/>
        <v>5048.3762999999999</v>
      </c>
      <c r="F16" s="50">
        <v>26664</v>
      </c>
      <c r="G16" s="65">
        <f t="shared" si="3"/>
        <v>16.414899999999999</v>
      </c>
      <c r="H16" s="50">
        <v>0</v>
      </c>
      <c r="I16" s="65">
        <f t="shared" si="3"/>
        <v>494.37110000000001</v>
      </c>
      <c r="J16" s="50">
        <v>0</v>
      </c>
      <c r="K16" s="65">
        <f t="shared" si="3"/>
        <v>735.79169999999999</v>
      </c>
      <c r="L16" s="50">
        <v>4461.6000000000004</v>
      </c>
      <c r="M16" s="97">
        <f t="shared" si="4"/>
        <v>143.35787443857146</v>
      </c>
      <c r="N16" s="35">
        <f t="shared" si="5"/>
        <v>-28.261200000000002</v>
      </c>
      <c r="O16" s="96">
        <f t="shared" si="6"/>
        <v>3.8412000000000002</v>
      </c>
      <c r="P16" s="65">
        <f t="shared" si="7"/>
        <v>3578.0636000000004</v>
      </c>
      <c r="Q16" s="50">
        <v>28261.200000000001</v>
      </c>
      <c r="R16" s="65">
        <f t="shared" si="8"/>
        <v>16232.9483</v>
      </c>
      <c r="S16" s="50">
        <v>0</v>
      </c>
      <c r="T16" s="65">
        <f t="shared" si="9"/>
        <v>398.69740000000002</v>
      </c>
      <c r="U16" s="50">
        <v>0</v>
      </c>
      <c r="V16" s="65">
        <f t="shared" si="10"/>
        <v>8097.5067999999983</v>
      </c>
      <c r="W16" s="50">
        <v>3841.2000000000003</v>
      </c>
      <c r="X16" s="97">
        <f t="shared" si="11"/>
        <v>121.75394682020195</v>
      </c>
      <c r="Y16" s="35">
        <f t="shared" si="12"/>
        <v>23.278200000000002</v>
      </c>
      <c r="Z16" s="96">
        <f t="shared" si="13"/>
        <v>-6.6989999999999998</v>
      </c>
      <c r="AA16" s="65">
        <f t="shared" si="14"/>
        <v>0</v>
      </c>
      <c r="AB16" s="50">
        <v>0</v>
      </c>
      <c r="AC16" s="65">
        <f t="shared" si="15"/>
        <v>163.44130000000001</v>
      </c>
      <c r="AD16" s="50">
        <v>23278.2</v>
      </c>
      <c r="AE16" s="65">
        <f t="shared" si="16"/>
        <v>50.938299999999998</v>
      </c>
      <c r="AF16" s="50">
        <v>6699</v>
      </c>
      <c r="AG16" s="65">
        <f t="shared" si="17"/>
        <v>2.4830000000000001</v>
      </c>
      <c r="AH16" s="50">
        <v>0</v>
      </c>
      <c r="AI16" s="97">
        <f t="shared" si="18"/>
        <v>122.89037733165523</v>
      </c>
      <c r="AJ16" s="35">
        <f t="shared" si="19"/>
        <v>23.469600000000003</v>
      </c>
      <c r="AK16" s="96">
        <f t="shared" si="20"/>
        <v>-6.8508000000000004</v>
      </c>
      <c r="AL16" s="65">
        <f t="shared" si="21"/>
        <v>0</v>
      </c>
      <c r="AM16" s="50">
        <v>0</v>
      </c>
      <c r="AN16" s="65">
        <f t="shared" si="22"/>
        <v>164.39249999999998</v>
      </c>
      <c r="AO16" s="50">
        <v>23469.600000000002</v>
      </c>
      <c r="AP16" s="65">
        <f t="shared" si="23"/>
        <v>52.098999999999997</v>
      </c>
      <c r="AQ16" s="50">
        <v>6850.8</v>
      </c>
      <c r="AR16" s="65">
        <f t="shared" si="24"/>
        <v>2.129</v>
      </c>
      <c r="AS16" s="50">
        <v>0</v>
      </c>
    </row>
    <row r="17" spans="1:45" ht="14.1" customHeight="1" x14ac:dyDescent="0.2">
      <c r="A17" s="1">
        <v>0.33333333333333298</v>
      </c>
      <c r="B17" s="97">
        <f t="shared" si="0"/>
        <v>125.5749702489633</v>
      </c>
      <c r="C17" s="35">
        <f t="shared" si="1"/>
        <v>-24.855600000000003</v>
      </c>
      <c r="D17" s="96">
        <f t="shared" si="2"/>
        <v>2.5212000000000003</v>
      </c>
      <c r="E17" s="65">
        <f t="shared" si="3"/>
        <v>5048.5645999999997</v>
      </c>
      <c r="F17" s="50">
        <v>24855.600000000002</v>
      </c>
      <c r="G17" s="65">
        <f t="shared" si="3"/>
        <v>16.414899999999999</v>
      </c>
      <c r="H17" s="50">
        <v>0</v>
      </c>
      <c r="I17" s="65">
        <f t="shared" si="3"/>
        <v>494.37110000000001</v>
      </c>
      <c r="J17" s="50">
        <v>0</v>
      </c>
      <c r="K17" s="65">
        <f t="shared" si="3"/>
        <v>735.81079999999997</v>
      </c>
      <c r="L17" s="50">
        <v>2521.2000000000003</v>
      </c>
      <c r="M17" s="97">
        <f t="shared" si="4"/>
        <v>132.61962126762398</v>
      </c>
      <c r="N17" s="35">
        <f t="shared" si="5"/>
        <v>-26.320799999999998</v>
      </c>
      <c r="O17" s="96">
        <f t="shared" si="6"/>
        <v>1.8348</v>
      </c>
      <c r="P17" s="65">
        <f t="shared" si="7"/>
        <v>3578.2630000000004</v>
      </c>
      <c r="Q17" s="50">
        <v>26320.799999999999</v>
      </c>
      <c r="R17" s="65">
        <f t="shared" si="8"/>
        <v>16232.9483</v>
      </c>
      <c r="S17" s="50">
        <v>0</v>
      </c>
      <c r="T17" s="65">
        <f t="shared" si="9"/>
        <v>398.69740000000002</v>
      </c>
      <c r="U17" s="50">
        <v>0</v>
      </c>
      <c r="V17" s="65">
        <f t="shared" si="10"/>
        <v>8097.5206999999982</v>
      </c>
      <c r="W17" s="50">
        <v>1834.8</v>
      </c>
      <c r="X17" s="97">
        <f t="shared" si="11"/>
        <v>108.12335036710432</v>
      </c>
      <c r="Y17" s="35">
        <f t="shared" si="12"/>
        <v>20.961600000000001</v>
      </c>
      <c r="Z17" s="96">
        <f t="shared" si="13"/>
        <v>-4.8311999999999999</v>
      </c>
      <c r="AA17" s="65">
        <f t="shared" si="14"/>
        <v>0</v>
      </c>
      <c r="AB17" s="50">
        <v>0</v>
      </c>
      <c r="AC17" s="65">
        <f t="shared" si="15"/>
        <v>163.75890000000001</v>
      </c>
      <c r="AD17" s="50">
        <v>20961.600000000002</v>
      </c>
      <c r="AE17" s="65">
        <f t="shared" si="16"/>
        <v>51.011499999999998</v>
      </c>
      <c r="AF17" s="50">
        <v>4831.2</v>
      </c>
      <c r="AG17" s="65">
        <f t="shared" si="17"/>
        <v>2.4830000000000001</v>
      </c>
      <c r="AH17" s="50">
        <v>0</v>
      </c>
      <c r="AI17" s="97">
        <f t="shared" si="18"/>
        <v>108.74337755361931</v>
      </c>
      <c r="AJ17" s="35">
        <f t="shared" si="19"/>
        <v>21.060600000000001</v>
      </c>
      <c r="AK17" s="96">
        <f t="shared" si="20"/>
        <v>-4.95</v>
      </c>
      <c r="AL17" s="65">
        <f t="shared" si="21"/>
        <v>0</v>
      </c>
      <c r="AM17" s="50">
        <v>0</v>
      </c>
      <c r="AN17" s="65">
        <f t="shared" si="22"/>
        <v>164.71159999999998</v>
      </c>
      <c r="AO17" s="50">
        <v>21060.600000000002</v>
      </c>
      <c r="AP17" s="65">
        <f t="shared" si="23"/>
        <v>52.173999999999999</v>
      </c>
      <c r="AQ17" s="50">
        <v>4950</v>
      </c>
      <c r="AR17" s="65">
        <f t="shared" si="24"/>
        <v>2.129</v>
      </c>
      <c r="AS17" s="50">
        <v>0</v>
      </c>
    </row>
    <row r="18" spans="1:45" s="27" customFormat="1" ht="14.1" customHeight="1" x14ac:dyDescent="0.2">
      <c r="A18" s="41">
        <v>0.375</v>
      </c>
      <c r="B18" s="98">
        <f t="shared" si="0"/>
        <v>117.71098571103114</v>
      </c>
      <c r="C18" s="43">
        <f t="shared" si="1"/>
        <v>-23.416799999999999</v>
      </c>
      <c r="D18" s="99">
        <f t="shared" si="2"/>
        <v>0.29039999999999999</v>
      </c>
      <c r="E18" s="66">
        <f t="shared" si="3"/>
        <v>5048.7419999999993</v>
      </c>
      <c r="F18" s="51">
        <v>23416.799999999999</v>
      </c>
      <c r="G18" s="66">
        <f t="shared" si="3"/>
        <v>16.414899999999999</v>
      </c>
      <c r="H18" s="51">
        <v>0</v>
      </c>
      <c r="I18" s="66">
        <f t="shared" si="3"/>
        <v>494.37270000000001</v>
      </c>
      <c r="J18" s="51">
        <v>211.20000000000002</v>
      </c>
      <c r="K18" s="66">
        <f t="shared" si="3"/>
        <v>735.81459999999993</v>
      </c>
      <c r="L18" s="51">
        <v>501.6</v>
      </c>
      <c r="M18" s="98">
        <f t="shared" si="4"/>
        <v>124.09835462017385</v>
      </c>
      <c r="N18" s="43">
        <f t="shared" si="5"/>
        <v>-24.684000000000001</v>
      </c>
      <c r="O18" s="99">
        <f t="shared" si="6"/>
        <v>-0.51479999999999992</v>
      </c>
      <c r="P18" s="66">
        <f t="shared" si="7"/>
        <v>3578.4500000000003</v>
      </c>
      <c r="Q18" s="51">
        <v>24684</v>
      </c>
      <c r="R18" s="66">
        <f t="shared" si="8"/>
        <v>16232.9483</v>
      </c>
      <c r="S18" s="51">
        <v>0</v>
      </c>
      <c r="T18" s="66">
        <f t="shared" si="9"/>
        <v>398.7029</v>
      </c>
      <c r="U18" s="51">
        <v>726</v>
      </c>
      <c r="V18" s="66">
        <f t="shared" si="10"/>
        <v>8097.5222999999978</v>
      </c>
      <c r="W18" s="51">
        <v>211.20000000000002</v>
      </c>
      <c r="X18" s="98">
        <f t="shared" si="11"/>
        <v>96.109264280768329</v>
      </c>
      <c r="Y18" s="43">
        <f t="shared" si="12"/>
        <v>18.882600000000004</v>
      </c>
      <c r="Z18" s="99">
        <f t="shared" si="13"/>
        <v>-3.0095999999999998</v>
      </c>
      <c r="AA18" s="66">
        <f t="shared" si="14"/>
        <v>0</v>
      </c>
      <c r="AB18" s="51">
        <v>0</v>
      </c>
      <c r="AC18" s="66">
        <f t="shared" si="15"/>
        <v>164.04500000000002</v>
      </c>
      <c r="AD18" s="51">
        <v>18882.600000000002</v>
      </c>
      <c r="AE18" s="66">
        <f t="shared" si="16"/>
        <v>51.057099999999998</v>
      </c>
      <c r="AF18" s="51">
        <v>3009.6</v>
      </c>
      <c r="AG18" s="66">
        <f t="shared" si="17"/>
        <v>2.4830000000000001</v>
      </c>
      <c r="AH18" s="51">
        <v>0</v>
      </c>
      <c r="AI18" s="98">
        <f t="shared" si="18"/>
        <v>97.116781160827529</v>
      </c>
      <c r="AJ18" s="43">
        <f t="shared" si="19"/>
        <v>19.093799999999998</v>
      </c>
      <c r="AK18" s="99">
        <f t="shared" si="20"/>
        <v>-2.9568000000000003</v>
      </c>
      <c r="AL18" s="66">
        <f t="shared" si="21"/>
        <v>0</v>
      </c>
      <c r="AM18" s="51">
        <v>0</v>
      </c>
      <c r="AN18" s="66">
        <f t="shared" si="22"/>
        <v>165.00089999999997</v>
      </c>
      <c r="AO18" s="51">
        <v>19093.8</v>
      </c>
      <c r="AP18" s="66">
        <f t="shared" si="23"/>
        <v>52.218800000000002</v>
      </c>
      <c r="AQ18" s="51">
        <v>2956.8</v>
      </c>
      <c r="AR18" s="66">
        <f t="shared" si="24"/>
        <v>2.129</v>
      </c>
      <c r="AS18" s="51">
        <v>0</v>
      </c>
    </row>
    <row r="19" spans="1:45" s="129" customFormat="1" ht="14.1" customHeight="1" x14ac:dyDescent="0.2">
      <c r="A19" s="123">
        <v>0.41666666666666702</v>
      </c>
      <c r="B19" s="131">
        <f t="shared" si="0"/>
        <v>111.27754103607498</v>
      </c>
      <c r="C19" s="132">
        <f t="shared" si="1"/>
        <v>-22.136400000000002</v>
      </c>
      <c r="D19" s="133">
        <f t="shared" si="2"/>
        <v>-0.31680000000000003</v>
      </c>
      <c r="E19" s="126">
        <f t="shared" si="3"/>
        <v>5048.9096999999992</v>
      </c>
      <c r="F19" s="127">
        <v>22136.400000000001</v>
      </c>
      <c r="G19" s="126">
        <f t="shared" si="3"/>
        <v>16.414899999999999</v>
      </c>
      <c r="H19" s="127">
        <v>0</v>
      </c>
      <c r="I19" s="126">
        <f t="shared" si="3"/>
        <v>494.37610000000001</v>
      </c>
      <c r="J19" s="127">
        <v>448.8</v>
      </c>
      <c r="K19" s="126">
        <f t="shared" si="3"/>
        <v>735.8155999999999</v>
      </c>
      <c r="L19" s="127">
        <v>132</v>
      </c>
      <c r="M19" s="131">
        <f t="shared" si="4"/>
        <v>117.56558778967114</v>
      </c>
      <c r="N19" s="132">
        <f t="shared" si="5"/>
        <v>-23.364000000000001</v>
      </c>
      <c r="O19" s="133">
        <f t="shared" si="6"/>
        <v>-1.0956000000000001</v>
      </c>
      <c r="P19" s="126">
        <f t="shared" si="7"/>
        <v>3578.6270000000004</v>
      </c>
      <c r="Q19" s="127">
        <v>23364</v>
      </c>
      <c r="R19" s="126">
        <f t="shared" si="8"/>
        <v>16232.9483</v>
      </c>
      <c r="S19" s="127">
        <v>0</v>
      </c>
      <c r="T19" s="126">
        <f t="shared" si="9"/>
        <v>398.71120000000002</v>
      </c>
      <c r="U19" s="127">
        <v>1095.6000000000001</v>
      </c>
      <c r="V19" s="126">
        <f t="shared" si="10"/>
        <v>8097.5222999999978</v>
      </c>
      <c r="W19" s="127">
        <v>0</v>
      </c>
      <c r="X19" s="131">
        <f t="shared" si="11"/>
        <v>88.868156199260952</v>
      </c>
      <c r="Y19" s="132">
        <f t="shared" si="12"/>
        <v>17.489999999999998</v>
      </c>
      <c r="Z19" s="133">
        <f t="shared" si="13"/>
        <v>-2.5872000000000002</v>
      </c>
      <c r="AA19" s="126">
        <f t="shared" si="14"/>
        <v>0</v>
      </c>
      <c r="AB19" s="127">
        <v>0</v>
      </c>
      <c r="AC19" s="126">
        <f t="shared" si="15"/>
        <v>164.31</v>
      </c>
      <c r="AD19" s="127">
        <v>17490</v>
      </c>
      <c r="AE19" s="126">
        <f t="shared" si="16"/>
        <v>51.096299999999999</v>
      </c>
      <c r="AF19" s="127">
        <v>2587.2000000000003</v>
      </c>
      <c r="AG19" s="126">
        <f t="shared" si="17"/>
        <v>2.4830000000000001</v>
      </c>
      <c r="AH19" s="127">
        <v>0</v>
      </c>
      <c r="AI19" s="131">
        <f t="shared" si="18"/>
        <v>89.932589807663504</v>
      </c>
      <c r="AJ19" s="132">
        <f t="shared" si="19"/>
        <v>17.721</v>
      </c>
      <c r="AK19" s="133">
        <f t="shared" si="20"/>
        <v>-2.4683999999999999</v>
      </c>
      <c r="AL19" s="126">
        <f t="shared" si="21"/>
        <v>0</v>
      </c>
      <c r="AM19" s="127">
        <v>0</v>
      </c>
      <c r="AN19" s="126">
        <f t="shared" si="22"/>
        <v>165.26939999999996</v>
      </c>
      <c r="AO19" s="127">
        <v>17721</v>
      </c>
      <c r="AP19" s="126">
        <f t="shared" si="23"/>
        <v>52.2562</v>
      </c>
      <c r="AQ19" s="127">
        <v>2468.4</v>
      </c>
      <c r="AR19" s="126">
        <f t="shared" si="24"/>
        <v>2.129</v>
      </c>
      <c r="AS19" s="127">
        <v>0</v>
      </c>
    </row>
    <row r="20" spans="1:45" ht="14.1" customHeight="1" x14ac:dyDescent="0.2">
      <c r="A20" s="1">
        <v>0.45833333333333298</v>
      </c>
      <c r="B20" s="97">
        <f t="shared" si="0"/>
        <v>111.15501668142866</v>
      </c>
      <c r="C20" s="35">
        <f t="shared" si="1"/>
        <v>-22.11</v>
      </c>
      <c r="D20" s="96">
        <f t="shared" si="2"/>
        <v>0.43560000000000004</v>
      </c>
      <c r="E20" s="65">
        <f t="shared" si="3"/>
        <v>5049.0771999999988</v>
      </c>
      <c r="F20" s="50">
        <v>22110</v>
      </c>
      <c r="G20" s="65">
        <f t="shared" si="3"/>
        <v>16.414899999999999</v>
      </c>
      <c r="H20" s="50">
        <v>0</v>
      </c>
      <c r="I20" s="65">
        <f t="shared" si="3"/>
        <v>494.3766</v>
      </c>
      <c r="J20" s="50">
        <v>66</v>
      </c>
      <c r="K20" s="65">
        <f t="shared" si="3"/>
        <v>735.81939999999986</v>
      </c>
      <c r="L20" s="50">
        <v>501.6</v>
      </c>
      <c r="M20" s="97">
        <f t="shared" si="4"/>
        <v>117.31752310349309</v>
      </c>
      <c r="N20" s="35">
        <f t="shared" si="5"/>
        <v>-23.337600000000002</v>
      </c>
      <c r="O20" s="96">
        <f t="shared" si="6"/>
        <v>-0.35639999999999999</v>
      </c>
      <c r="P20" s="65">
        <f t="shared" si="7"/>
        <v>3578.8038000000006</v>
      </c>
      <c r="Q20" s="50">
        <v>23337.600000000002</v>
      </c>
      <c r="R20" s="65">
        <f t="shared" si="8"/>
        <v>16232.9483</v>
      </c>
      <c r="S20" s="50">
        <v>0</v>
      </c>
      <c r="T20" s="65">
        <f t="shared" si="9"/>
        <v>398.71430000000004</v>
      </c>
      <c r="U20" s="50">
        <v>409.2</v>
      </c>
      <c r="V20" s="65">
        <f t="shared" si="10"/>
        <v>8097.5226999999977</v>
      </c>
      <c r="W20" s="50">
        <v>52.800000000000004</v>
      </c>
      <c r="X20" s="97">
        <f t="shared" si="11"/>
        <v>89.893911864866723</v>
      </c>
      <c r="Y20" s="35">
        <f t="shared" si="12"/>
        <v>17.595600000000001</v>
      </c>
      <c r="Z20" s="96">
        <f t="shared" si="13"/>
        <v>-3.2010000000000001</v>
      </c>
      <c r="AA20" s="65">
        <f t="shared" si="14"/>
        <v>0</v>
      </c>
      <c r="AB20" s="50">
        <v>0</v>
      </c>
      <c r="AC20" s="65">
        <f t="shared" si="15"/>
        <v>164.57660000000001</v>
      </c>
      <c r="AD20" s="50">
        <v>17595.600000000002</v>
      </c>
      <c r="AE20" s="65">
        <f t="shared" si="16"/>
        <v>51.144799999999996</v>
      </c>
      <c r="AF20" s="50">
        <v>3201</v>
      </c>
      <c r="AG20" s="65">
        <f t="shared" si="17"/>
        <v>2.4830000000000001</v>
      </c>
      <c r="AH20" s="50">
        <v>0</v>
      </c>
      <c r="AI20" s="97">
        <f t="shared" si="18"/>
        <v>90.684410515636785</v>
      </c>
      <c r="AJ20" s="35">
        <f t="shared" si="19"/>
        <v>17.767199999999999</v>
      </c>
      <c r="AK20" s="96">
        <f t="shared" si="20"/>
        <v>-3.1349999999999998</v>
      </c>
      <c r="AL20" s="65">
        <f t="shared" si="21"/>
        <v>0</v>
      </c>
      <c r="AM20" s="50">
        <v>0</v>
      </c>
      <c r="AN20" s="65">
        <f t="shared" si="22"/>
        <v>165.53859999999997</v>
      </c>
      <c r="AO20" s="50">
        <v>17767.2</v>
      </c>
      <c r="AP20" s="65">
        <f t="shared" si="23"/>
        <v>52.303699999999999</v>
      </c>
      <c r="AQ20" s="50">
        <v>3135</v>
      </c>
      <c r="AR20" s="65">
        <f t="shared" si="24"/>
        <v>2.129</v>
      </c>
      <c r="AS20" s="50">
        <v>0</v>
      </c>
    </row>
    <row r="21" spans="1:45" ht="14.1" customHeight="1" x14ac:dyDescent="0.2">
      <c r="A21" s="1">
        <v>0.5</v>
      </c>
      <c r="B21" s="97">
        <f t="shared" si="0"/>
        <v>111.66886931145289</v>
      </c>
      <c r="C21" s="35">
        <f t="shared" si="1"/>
        <v>-22.202400000000001</v>
      </c>
      <c r="D21" s="96">
        <f t="shared" si="2"/>
        <v>0.79200000000000004</v>
      </c>
      <c r="E21" s="65">
        <f t="shared" si="3"/>
        <v>5049.2453999999989</v>
      </c>
      <c r="F21" s="50">
        <v>22202.400000000001</v>
      </c>
      <c r="G21" s="65">
        <f t="shared" si="3"/>
        <v>16.414899999999999</v>
      </c>
      <c r="H21" s="50">
        <v>0</v>
      </c>
      <c r="I21" s="65">
        <f t="shared" si="3"/>
        <v>494.37720000000002</v>
      </c>
      <c r="J21" s="50">
        <v>79.2</v>
      </c>
      <c r="K21" s="65">
        <f t="shared" si="3"/>
        <v>735.82599999999991</v>
      </c>
      <c r="L21" s="50">
        <v>871.2</v>
      </c>
      <c r="M21" s="97">
        <f t="shared" si="4"/>
        <v>117.96740310700824</v>
      </c>
      <c r="N21" s="35">
        <f t="shared" si="5"/>
        <v>-23.469600000000003</v>
      </c>
      <c r="O21" s="96">
        <f t="shared" si="6"/>
        <v>2.6399999999999976E-2</v>
      </c>
      <c r="P21" s="65">
        <f t="shared" si="7"/>
        <v>3578.9816000000005</v>
      </c>
      <c r="Q21" s="50">
        <v>23469.600000000002</v>
      </c>
      <c r="R21" s="65">
        <f t="shared" si="8"/>
        <v>16232.9483</v>
      </c>
      <c r="S21" s="50">
        <v>0</v>
      </c>
      <c r="T21" s="65">
        <f t="shared" si="9"/>
        <v>398.71670000000006</v>
      </c>
      <c r="U21" s="50">
        <v>316.8</v>
      </c>
      <c r="V21" s="65">
        <f t="shared" si="10"/>
        <v>8097.5252999999975</v>
      </c>
      <c r="W21" s="50">
        <v>343.2</v>
      </c>
      <c r="X21" s="97">
        <f t="shared" si="11"/>
        <v>91.318550623047642</v>
      </c>
      <c r="Y21" s="35">
        <f t="shared" si="12"/>
        <v>17.826600000000003</v>
      </c>
      <c r="Z21" s="96">
        <f t="shared" si="13"/>
        <v>-3.5045999999999999</v>
      </c>
      <c r="AA21" s="65">
        <f t="shared" si="14"/>
        <v>0</v>
      </c>
      <c r="AB21" s="50">
        <v>0</v>
      </c>
      <c r="AC21" s="65">
        <f t="shared" si="15"/>
        <v>164.84670000000003</v>
      </c>
      <c r="AD21" s="50">
        <v>17826.600000000002</v>
      </c>
      <c r="AE21" s="65">
        <f t="shared" si="16"/>
        <v>51.197899999999997</v>
      </c>
      <c r="AF21" s="50">
        <v>3504.6</v>
      </c>
      <c r="AG21" s="65">
        <f t="shared" si="17"/>
        <v>2.4830000000000001</v>
      </c>
      <c r="AH21" s="50">
        <v>0</v>
      </c>
      <c r="AI21" s="97">
        <f t="shared" si="18"/>
        <v>92.220131501402122</v>
      </c>
      <c r="AJ21" s="35">
        <f t="shared" si="19"/>
        <v>18.024600000000003</v>
      </c>
      <c r="AK21" s="96">
        <f t="shared" si="20"/>
        <v>-3.4254000000000002</v>
      </c>
      <c r="AL21" s="65">
        <f t="shared" si="21"/>
        <v>0</v>
      </c>
      <c r="AM21" s="50">
        <v>0</v>
      </c>
      <c r="AN21" s="65">
        <f t="shared" si="22"/>
        <v>165.81169999999997</v>
      </c>
      <c r="AO21" s="50">
        <v>18024.600000000002</v>
      </c>
      <c r="AP21" s="65">
        <f t="shared" si="23"/>
        <v>52.355600000000003</v>
      </c>
      <c r="AQ21" s="50">
        <v>3425.4</v>
      </c>
      <c r="AR21" s="65">
        <f t="shared" si="24"/>
        <v>2.129</v>
      </c>
      <c r="AS21" s="50">
        <v>0</v>
      </c>
    </row>
    <row r="22" spans="1:45" ht="14.1" customHeight="1" x14ac:dyDescent="0.2">
      <c r="A22" s="1">
        <v>0.54166666666666696</v>
      </c>
      <c r="B22" s="97">
        <f t="shared" si="0"/>
        <v>117.87954660457501</v>
      </c>
      <c r="C22" s="35">
        <f t="shared" si="1"/>
        <v>-23.218799999999998</v>
      </c>
      <c r="D22" s="96">
        <f t="shared" si="2"/>
        <v>3.3</v>
      </c>
      <c r="E22" s="65">
        <f t="shared" si="3"/>
        <v>5049.4212999999991</v>
      </c>
      <c r="F22" s="50">
        <v>23218.799999999999</v>
      </c>
      <c r="G22" s="65">
        <f t="shared" si="3"/>
        <v>16.414899999999999</v>
      </c>
      <c r="H22" s="50">
        <v>0</v>
      </c>
      <c r="I22" s="65">
        <f t="shared" si="3"/>
        <v>494.37720000000002</v>
      </c>
      <c r="J22" s="50">
        <v>0</v>
      </c>
      <c r="K22" s="65">
        <f t="shared" si="3"/>
        <v>735.85099999999989</v>
      </c>
      <c r="L22" s="50">
        <v>3300</v>
      </c>
      <c r="M22" s="97">
        <f t="shared" si="4"/>
        <v>124.54364236990004</v>
      </c>
      <c r="N22" s="35">
        <f t="shared" si="5"/>
        <v>-24.6312</v>
      </c>
      <c r="O22" s="96">
        <f t="shared" si="6"/>
        <v>2.6928000000000001</v>
      </c>
      <c r="P22" s="65">
        <f t="shared" si="7"/>
        <v>3579.1682000000005</v>
      </c>
      <c r="Q22" s="50">
        <v>24631.200000000001</v>
      </c>
      <c r="R22" s="65">
        <f t="shared" si="8"/>
        <v>16232.9483</v>
      </c>
      <c r="S22" s="50">
        <v>0</v>
      </c>
      <c r="T22" s="65">
        <f t="shared" si="9"/>
        <v>398.71670000000006</v>
      </c>
      <c r="U22" s="50">
        <v>0</v>
      </c>
      <c r="V22" s="65">
        <f t="shared" si="10"/>
        <v>8097.5456999999979</v>
      </c>
      <c r="W22" s="50">
        <v>2692.8</v>
      </c>
      <c r="X22" s="97">
        <f t="shared" si="11"/>
        <v>100.02804943328043</v>
      </c>
      <c r="Y22" s="35">
        <f t="shared" si="12"/>
        <v>19.054200000000002</v>
      </c>
      <c r="Z22" s="96">
        <f t="shared" si="13"/>
        <v>-5.742</v>
      </c>
      <c r="AA22" s="65">
        <f t="shared" si="14"/>
        <v>0</v>
      </c>
      <c r="AB22" s="50">
        <v>0</v>
      </c>
      <c r="AC22" s="65">
        <f t="shared" si="15"/>
        <v>165.13540000000003</v>
      </c>
      <c r="AD22" s="50">
        <v>19054.2</v>
      </c>
      <c r="AE22" s="65">
        <f t="shared" si="16"/>
        <v>51.2849</v>
      </c>
      <c r="AF22" s="50">
        <v>5742</v>
      </c>
      <c r="AG22" s="65">
        <f t="shared" si="17"/>
        <v>2.4830000000000001</v>
      </c>
      <c r="AH22" s="50">
        <v>0</v>
      </c>
      <c r="AI22" s="97">
        <f t="shared" si="18"/>
        <v>100.65722094571061</v>
      </c>
      <c r="AJ22" s="35">
        <f t="shared" si="19"/>
        <v>19.172999999999998</v>
      </c>
      <c r="AK22" s="96">
        <f t="shared" si="20"/>
        <v>-5.7816000000000001</v>
      </c>
      <c r="AL22" s="65">
        <f t="shared" si="21"/>
        <v>0</v>
      </c>
      <c r="AM22" s="50">
        <v>0</v>
      </c>
      <c r="AN22" s="65">
        <f t="shared" si="22"/>
        <v>166.10219999999998</v>
      </c>
      <c r="AO22" s="50">
        <v>19173</v>
      </c>
      <c r="AP22" s="65">
        <f t="shared" si="23"/>
        <v>52.443200000000004</v>
      </c>
      <c r="AQ22" s="50">
        <v>5781.6</v>
      </c>
      <c r="AR22" s="65">
        <f t="shared" si="24"/>
        <v>2.129</v>
      </c>
      <c r="AS22" s="50">
        <v>0</v>
      </c>
    </row>
    <row r="23" spans="1:45" ht="14.1" customHeight="1" x14ac:dyDescent="0.2">
      <c r="A23" s="1">
        <v>0.58333333333333304</v>
      </c>
      <c r="B23" s="97">
        <f t="shared" si="0"/>
        <v>110.62433352781335</v>
      </c>
      <c r="C23" s="35">
        <f t="shared" si="1"/>
        <v>-22.0044</v>
      </c>
      <c r="D23" s="96">
        <f t="shared" si="2"/>
        <v>0.43559999999999999</v>
      </c>
      <c r="E23" s="65">
        <f t="shared" si="3"/>
        <v>5049.5879999999988</v>
      </c>
      <c r="F23" s="50">
        <v>22004.400000000001</v>
      </c>
      <c r="G23" s="65">
        <f t="shared" si="3"/>
        <v>16.414899999999999</v>
      </c>
      <c r="H23" s="50">
        <v>0</v>
      </c>
      <c r="I23" s="65">
        <f t="shared" si="3"/>
        <v>494.37940000000003</v>
      </c>
      <c r="J23" s="50">
        <v>290.40000000000003</v>
      </c>
      <c r="K23" s="65">
        <f t="shared" si="3"/>
        <v>735.85649999999987</v>
      </c>
      <c r="L23" s="50">
        <v>726</v>
      </c>
      <c r="M23" s="97">
        <f t="shared" si="4"/>
        <v>116.78218109629103</v>
      </c>
      <c r="N23" s="35">
        <f t="shared" si="5"/>
        <v>-23.231999999999999</v>
      </c>
      <c r="O23" s="96">
        <f t="shared" si="6"/>
        <v>-0.29040000000000005</v>
      </c>
      <c r="P23" s="65">
        <f t="shared" si="7"/>
        <v>3579.3442000000005</v>
      </c>
      <c r="Q23" s="50">
        <v>23232</v>
      </c>
      <c r="R23" s="65">
        <f t="shared" si="8"/>
        <v>16232.9483</v>
      </c>
      <c r="S23" s="50">
        <v>0</v>
      </c>
      <c r="T23" s="65">
        <f t="shared" si="9"/>
        <v>398.72130000000004</v>
      </c>
      <c r="U23" s="50">
        <v>607.20000000000005</v>
      </c>
      <c r="V23" s="65">
        <f t="shared" si="10"/>
        <v>8097.5480999999982</v>
      </c>
      <c r="W23" s="50">
        <v>316.8</v>
      </c>
      <c r="X23" s="97">
        <f t="shared" si="11"/>
        <v>90.030403807749238</v>
      </c>
      <c r="Y23" s="35">
        <f t="shared" si="12"/>
        <v>17.622</v>
      </c>
      <c r="Z23" s="96">
        <f t="shared" si="13"/>
        <v>-3.2075999999999998</v>
      </c>
      <c r="AA23" s="65">
        <f t="shared" si="14"/>
        <v>0</v>
      </c>
      <c r="AB23" s="50">
        <v>0</v>
      </c>
      <c r="AC23" s="65">
        <f t="shared" si="15"/>
        <v>165.40240000000003</v>
      </c>
      <c r="AD23" s="50">
        <v>17622</v>
      </c>
      <c r="AE23" s="65">
        <f t="shared" si="16"/>
        <v>51.333500000000001</v>
      </c>
      <c r="AF23" s="50">
        <v>3207.6</v>
      </c>
      <c r="AG23" s="65">
        <f t="shared" si="17"/>
        <v>2.4830000000000001</v>
      </c>
      <c r="AH23" s="50">
        <v>0</v>
      </c>
      <c r="AI23" s="97">
        <f t="shared" si="18"/>
        <v>90.796209132368062</v>
      </c>
      <c r="AJ23" s="35">
        <f t="shared" si="19"/>
        <v>17.7804</v>
      </c>
      <c r="AK23" s="96">
        <f t="shared" si="20"/>
        <v>-3.1878000000000002</v>
      </c>
      <c r="AL23" s="65">
        <f t="shared" si="21"/>
        <v>0</v>
      </c>
      <c r="AM23" s="50">
        <v>0</v>
      </c>
      <c r="AN23" s="65">
        <f t="shared" si="22"/>
        <v>166.37159999999997</v>
      </c>
      <c r="AO23" s="50">
        <v>17780.400000000001</v>
      </c>
      <c r="AP23" s="65">
        <f t="shared" si="23"/>
        <v>52.491500000000002</v>
      </c>
      <c r="AQ23" s="50">
        <v>3187.8</v>
      </c>
      <c r="AR23" s="65">
        <f t="shared" si="24"/>
        <v>2.129</v>
      </c>
      <c r="AS23" s="50">
        <v>0</v>
      </c>
    </row>
    <row r="24" spans="1:45" ht="14.1" customHeight="1" x14ac:dyDescent="0.2">
      <c r="A24" s="1">
        <v>0.625</v>
      </c>
      <c r="B24" s="97">
        <f t="shared" si="0"/>
        <v>110.29537110689949</v>
      </c>
      <c r="C24" s="35">
        <f t="shared" si="1"/>
        <v>-21.938400000000001</v>
      </c>
      <c r="D24" s="96">
        <f t="shared" si="2"/>
        <v>0.46200000000000008</v>
      </c>
      <c r="E24" s="65">
        <f t="shared" si="3"/>
        <v>5049.7541999999985</v>
      </c>
      <c r="F24" s="50">
        <v>21938.400000000001</v>
      </c>
      <c r="G24" s="65">
        <f t="shared" si="3"/>
        <v>16.414899999999999</v>
      </c>
      <c r="H24" s="50">
        <v>0</v>
      </c>
      <c r="I24" s="65">
        <f t="shared" si="3"/>
        <v>494.38030000000003</v>
      </c>
      <c r="J24" s="50">
        <v>118.8</v>
      </c>
      <c r="K24" s="65">
        <f t="shared" si="3"/>
        <v>735.8608999999999</v>
      </c>
      <c r="L24" s="50">
        <v>580.80000000000007</v>
      </c>
      <c r="M24" s="97">
        <f t="shared" si="4"/>
        <v>116.45313047562247</v>
      </c>
      <c r="N24" s="35">
        <f t="shared" si="5"/>
        <v>-23.166</v>
      </c>
      <c r="O24" s="96">
        <f t="shared" si="6"/>
        <v>-0.33</v>
      </c>
      <c r="P24" s="65">
        <f t="shared" si="7"/>
        <v>3579.5197000000003</v>
      </c>
      <c r="Q24" s="50">
        <v>23166</v>
      </c>
      <c r="R24" s="65">
        <f t="shared" si="8"/>
        <v>16232.9483</v>
      </c>
      <c r="S24" s="50">
        <v>0</v>
      </c>
      <c r="T24" s="65">
        <f t="shared" si="9"/>
        <v>398.72480000000002</v>
      </c>
      <c r="U24" s="50">
        <v>462</v>
      </c>
      <c r="V24" s="65">
        <f t="shared" si="10"/>
        <v>8097.5490999999984</v>
      </c>
      <c r="W24" s="50">
        <v>132</v>
      </c>
      <c r="X24" s="97">
        <f t="shared" si="11"/>
        <v>89.733778276120731</v>
      </c>
      <c r="Y24" s="35">
        <f t="shared" si="12"/>
        <v>17.569200000000002</v>
      </c>
      <c r="Z24" s="96">
        <f t="shared" si="13"/>
        <v>-3.1680000000000001</v>
      </c>
      <c r="AA24" s="65">
        <f t="shared" si="14"/>
        <v>0</v>
      </c>
      <c r="AB24" s="50">
        <v>0</v>
      </c>
      <c r="AC24" s="65">
        <f t="shared" si="15"/>
        <v>165.66860000000003</v>
      </c>
      <c r="AD24" s="50">
        <v>17569.2</v>
      </c>
      <c r="AE24" s="65">
        <f t="shared" si="16"/>
        <v>51.381500000000003</v>
      </c>
      <c r="AF24" s="50">
        <v>3168</v>
      </c>
      <c r="AG24" s="65">
        <f t="shared" si="17"/>
        <v>2.4830000000000001</v>
      </c>
      <c r="AH24" s="50">
        <v>0</v>
      </c>
      <c r="AI24" s="97">
        <f t="shared" si="18"/>
        <v>90.484775796894866</v>
      </c>
      <c r="AJ24" s="35">
        <f t="shared" si="19"/>
        <v>17.721</v>
      </c>
      <c r="AK24" s="96">
        <f t="shared" si="20"/>
        <v>-3.1680000000000001</v>
      </c>
      <c r="AL24" s="65">
        <f t="shared" si="21"/>
        <v>0</v>
      </c>
      <c r="AM24" s="50">
        <v>0</v>
      </c>
      <c r="AN24" s="65">
        <f t="shared" si="22"/>
        <v>166.64009999999996</v>
      </c>
      <c r="AO24" s="50">
        <v>17721</v>
      </c>
      <c r="AP24" s="65">
        <f t="shared" si="23"/>
        <v>52.539500000000004</v>
      </c>
      <c r="AQ24" s="50">
        <v>3168</v>
      </c>
      <c r="AR24" s="65">
        <f t="shared" si="24"/>
        <v>2.129</v>
      </c>
      <c r="AS24" s="50">
        <v>0</v>
      </c>
    </row>
    <row r="25" spans="1:45" ht="14.1" customHeight="1" x14ac:dyDescent="0.2">
      <c r="A25" s="1">
        <v>0.66666666666666696</v>
      </c>
      <c r="B25" s="97">
        <f t="shared" si="0"/>
        <v>108.82195927504051</v>
      </c>
      <c r="C25" s="35">
        <f t="shared" si="1"/>
        <v>-21.648</v>
      </c>
      <c r="D25" s="96">
        <f t="shared" si="2"/>
        <v>-0.30360000000000004</v>
      </c>
      <c r="E25" s="65">
        <f t="shared" si="3"/>
        <v>5049.9181999999983</v>
      </c>
      <c r="F25" s="50">
        <v>21648</v>
      </c>
      <c r="G25" s="65">
        <f t="shared" si="3"/>
        <v>16.414899999999999</v>
      </c>
      <c r="H25" s="50">
        <v>0</v>
      </c>
      <c r="I25" s="65">
        <f t="shared" si="3"/>
        <v>494.38380000000001</v>
      </c>
      <c r="J25" s="50">
        <v>462</v>
      </c>
      <c r="K25" s="65">
        <f t="shared" si="3"/>
        <v>735.86209999999994</v>
      </c>
      <c r="L25" s="50">
        <v>158.4</v>
      </c>
      <c r="M25" s="97">
        <f t="shared" si="4"/>
        <v>114.85480212123679</v>
      </c>
      <c r="N25" s="35">
        <f t="shared" si="5"/>
        <v>-22.822800000000001</v>
      </c>
      <c r="O25" s="96">
        <f t="shared" si="6"/>
        <v>-1.1220000000000001</v>
      </c>
      <c r="P25" s="65">
        <f t="shared" si="7"/>
        <v>3579.6926000000003</v>
      </c>
      <c r="Q25" s="50">
        <v>22822.799999999999</v>
      </c>
      <c r="R25" s="65">
        <f t="shared" si="8"/>
        <v>16232.9483</v>
      </c>
      <c r="S25" s="50">
        <v>0</v>
      </c>
      <c r="T25" s="65">
        <f t="shared" si="9"/>
        <v>398.73330000000004</v>
      </c>
      <c r="U25" s="50">
        <v>1122</v>
      </c>
      <c r="V25" s="65">
        <f t="shared" si="10"/>
        <v>8097.5490999999984</v>
      </c>
      <c r="W25" s="50">
        <v>0</v>
      </c>
      <c r="X25" s="97">
        <f t="shared" si="11"/>
        <v>86.494468868702384</v>
      </c>
      <c r="Y25" s="35">
        <f t="shared" si="12"/>
        <v>17.0214</v>
      </c>
      <c r="Z25" s="96">
        <f t="shared" si="13"/>
        <v>-2.5278</v>
      </c>
      <c r="AA25" s="65">
        <f t="shared" si="14"/>
        <v>0</v>
      </c>
      <c r="AB25" s="50">
        <v>0</v>
      </c>
      <c r="AC25" s="65">
        <f t="shared" si="15"/>
        <v>165.92650000000003</v>
      </c>
      <c r="AD25" s="50">
        <v>17021.400000000001</v>
      </c>
      <c r="AE25" s="65">
        <f t="shared" si="16"/>
        <v>51.419800000000002</v>
      </c>
      <c r="AF25" s="50">
        <v>2527.8000000000002</v>
      </c>
      <c r="AG25" s="65">
        <f t="shared" si="17"/>
        <v>2.4830000000000001</v>
      </c>
      <c r="AH25" s="50">
        <v>0</v>
      </c>
      <c r="AI25" s="97">
        <f t="shared" si="18"/>
        <v>87.193322965332882</v>
      </c>
      <c r="AJ25" s="35">
        <f t="shared" si="19"/>
        <v>17.16</v>
      </c>
      <c r="AK25" s="96">
        <f t="shared" si="20"/>
        <v>-2.5409999999999999</v>
      </c>
      <c r="AL25" s="65">
        <f t="shared" si="21"/>
        <v>0</v>
      </c>
      <c r="AM25" s="50">
        <v>0</v>
      </c>
      <c r="AN25" s="65">
        <f t="shared" si="22"/>
        <v>166.90009999999995</v>
      </c>
      <c r="AO25" s="50">
        <v>17160</v>
      </c>
      <c r="AP25" s="65">
        <f t="shared" si="23"/>
        <v>52.578000000000003</v>
      </c>
      <c r="AQ25" s="50">
        <v>2541</v>
      </c>
      <c r="AR25" s="65">
        <f t="shared" si="24"/>
        <v>2.129</v>
      </c>
      <c r="AS25" s="50">
        <v>0</v>
      </c>
    </row>
    <row r="26" spans="1:45" ht="14.1" customHeight="1" x14ac:dyDescent="0.2">
      <c r="A26" s="1">
        <v>0.70833333333333304</v>
      </c>
      <c r="B26" s="97">
        <f t="shared" si="0"/>
        <v>113.73398307467173</v>
      </c>
      <c r="C26" s="35">
        <f t="shared" si="1"/>
        <v>-22.611600000000003</v>
      </c>
      <c r="D26" s="96">
        <f t="shared" si="2"/>
        <v>0.8448</v>
      </c>
      <c r="E26" s="65">
        <f t="shared" si="3"/>
        <v>5050.0894999999982</v>
      </c>
      <c r="F26" s="50">
        <v>22611.600000000002</v>
      </c>
      <c r="G26" s="65">
        <f t="shared" si="3"/>
        <v>16.414899999999999</v>
      </c>
      <c r="H26" s="50">
        <v>0</v>
      </c>
      <c r="I26" s="65">
        <f t="shared" si="3"/>
        <v>494.38490000000002</v>
      </c>
      <c r="J26" s="50">
        <v>145.20000000000002</v>
      </c>
      <c r="K26" s="65">
        <f t="shared" si="3"/>
        <v>735.86959999999999</v>
      </c>
      <c r="L26" s="50">
        <v>990</v>
      </c>
      <c r="M26" s="97">
        <f t="shared" si="4"/>
        <v>120.15728127524716</v>
      </c>
      <c r="N26" s="35">
        <f t="shared" si="5"/>
        <v>-23.905200000000001</v>
      </c>
      <c r="O26" s="96">
        <f t="shared" si="6"/>
        <v>6.6000000000000003E-2</v>
      </c>
      <c r="P26" s="65">
        <f t="shared" si="7"/>
        <v>3579.8737000000001</v>
      </c>
      <c r="Q26" s="50">
        <v>23905.200000000001</v>
      </c>
      <c r="R26" s="65">
        <f t="shared" si="8"/>
        <v>16232.9483</v>
      </c>
      <c r="S26" s="50">
        <v>0</v>
      </c>
      <c r="T26" s="65">
        <f t="shared" si="9"/>
        <v>398.73630000000003</v>
      </c>
      <c r="U26" s="50">
        <v>396</v>
      </c>
      <c r="V26" s="65">
        <f t="shared" si="10"/>
        <v>8097.5525999999982</v>
      </c>
      <c r="W26" s="50">
        <v>462</v>
      </c>
      <c r="X26" s="97">
        <f t="shared" si="11"/>
        <v>92.776519514805173</v>
      </c>
      <c r="Y26" s="35">
        <f t="shared" si="12"/>
        <v>18.117000000000001</v>
      </c>
      <c r="Z26" s="96">
        <f t="shared" si="13"/>
        <v>-3.5310000000000001</v>
      </c>
      <c r="AA26" s="65">
        <f t="shared" si="14"/>
        <v>0</v>
      </c>
      <c r="AB26" s="50">
        <v>0</v>
      </c>
      <c r="AC26" s="65">
        <f t="shared" si="15"/>
        <v>166.20100000000002</v>
      </c>
      <c r="AD26" s="50">
        <v>18117</v>
      </c>
      <c r="AE26" s="65">
        <f t="shared" si="16"/>
        <v>51.473300000000002</v>
      </c>
      <c r="AF26" s="50">
        <v>3531</v>
      </c>
      <c r="AG26" s="65">
        <f t="shared" si="17"/>
        <v>2.4830000000000001</v>
      </c>
      <c r="AH26" s="50">
        <v>0</v>
      </c>
      <c r="AI26" s="97">
        <f t="shared" si="18"/>
        <v>93.649555483863892</v>
      </c>
      <c r="AJ26" s="35">
        <f t="shared" si="19"/>
        <v>18.295200000000001</v>
      </c>
      <c r="AK26" s="96">
        <f t="shared" si="20"/>
        <v>-3.5244</v>
      </c>
      <c r="AL26" s="65">
        <f t="shared" si="21"/>
        <v>0</v>
      </c>
      <c r="AM26" s="50">
        <v>0</v>
      </c>
      <c r="AN26" s="65">
        <f t="shared" si="22"/>
        <v>167.17729999999995</v>
      </c>
      <c r="AO26" s="50">
        <v>18295.2</v>
      </c>
      <c r="AP26" s="65">
        <f t="shared" si="23"/>
        <v>52.631400000000006</v>
      </c>
      <c r="AQ26" s="50">
        <v>3524.4</v>
      </c>
      <c r="AR26" s="65">
        <f t="shared" si="24"/>
        <v>2.129</v>
      </c>
      <c r="AS26" s="50">
        <v>0</v>
      </c>
    </row>
    <row r="27" spans="1:45" s="27" customFormat="1" ht="14.1" customHeight="1" x14ac:dyDescent="0.2">
      <c r="A27" s="41">
        <v>0.75</v>
      </c>
      <c r="B27" s="98">
        <f t="shared" si="0"/>
        <v>120.82251091352899</v>
      </c>
      <c r="C27" s="43">
        <f t="shared" si="1"/>
        <v>-23.878799999999998</v>
      </c>
      <c r="D27" s="99">
        <f t="shared" si="2"/>
        <v>2.7588000000000004</v>
      </c>
      <c r="E27" s="66">
        <f t="shared" si="3"/>
        <v>5050.2703999999985</v>
      </c>
      <c r="F27" s="51">
        <v>23878.799999999999</v>
      </c>
      <c r="G27" s="66">
        <f t="shared" si="3"/>
        <v>16.414899999999999</v>
      </c>
      <c r="H27" s="51">
        <v>0</v>
      </c>
      <c r="I27" s="66">
        <f t="shared" si="3"/>
        <v>494.38490000000002</v>
      </c>
      <c r="J27" s="51">
        <v>0</v>
      </c>
      <c r="K27" s="66">
        <f t="shared" si="3"/>
        <v>735.89049999999997</v>
      </c>
      <c r="L27" s="51">
        <v>2758.8</v>
      </c>
      <c r="M27" s="98">
        <f t="shared" si="4"/>
        <v>127.56587340114503</v>
      </c>
      <c r="N27" s="43">
        <f t="shared" si="5"/>
        <v>-25.2912</v>
      </c>
      <c r="O27" s="99">
        <f t="shared" si="6"/>
        <v>2.1120000000000001</v>
      </c>
      <c r="P27" s="66">
        <f t="shared" si="7"/>
        <v>3580.0653000000002</v>
      </c>
      <c r="Q27" s="51">
        <v>25291.200000000001</v>
      </c>
      <c r="R27" s="66">
        <f t="shared" si="8"/>
        <v>16232.9483</v>
      </c>
      <c r="S27" s="51">
        <v>0</v>
      </c>
      <c r="T27" s="66">
        <f t="shared" si="9"/>
        <v>398.73630000000003</v>
      </c>
      <c r="U27" s="51">
        <v>0</v>
      </c>
      <c r="V27" s="66">
        <f t="shared" si="10"/>
        <v>8097.5685999999978</v>
      </c>
      <c r="W27" s="51">
        <v>2112</v>
      </c>
      <c r="X27" s="98">
        <f t="shared" si="11"/>
        <v>102.62810981340441</v>
      </c>
      <c r="Y27" s="43">
        <f t="shared" si="12"/>
        <v>19.773600000000002</v>
      </c>
      <c r="Z27" s="99">
        <f t="shared" si="13"/>
        <v>-5.0886000000000005</v>
      </c>
      <c r="AA27" s="66">
        <f t="shared" si="14"/>
        <v>0</v>
      </c>
      <c r="AB27" s="51">
        <v>0</v>
      </c>
      <c r="AC27" s="66">
        <f t="shared" si="15"/>
        <v>166.50060000000002</v>
      </c>
      <c r="AD27" s="51">
        <v>19773.600000000002</v>
      </c>
      <c r="AE27" s="66">
        <f t="shared" si="16"/>
        <v>51.550400000000003</v>
      </c>
      <c r="AF27" s="51">
        <v>5088.6000000000004</v>
      </c>
      <c r="AG27" s="66">
        <f t="shared" si="17"/>
        <v>2.4830000000000001</v>
      </c>
      <c r="AH27" s="51">
        <v>0</v>
      </c>
      <c r="AI27" s="98">
        <f t="shared" si="18"/>
        <v>103.29755084048207</v>
      </c>
      <c r="AJ27" s="43">
        <f t="shared" si="19"/>
        <v>19.892400000000002</v>
      </c>
      <c r="AK27" s="99">
        <f t="shared" si="20"/>
        <v>-5.1612</v>
      </c>
      <c r="AL27" s="66">
        <f t="shared" si="21"/>
        <v>0</v>
      </c>
      <c r="AM27" s="51">
        <v>0</v>
      </c>
      <c r="AN27" s="66">
        <f t="shared" si="22"/>
        <v>167.47869999999995</v>
      </c>
      <c r="AO27" s="51">
        <v>19892.400000000001</v>
      </c>
      <c r="AP27" s="66">
        <f t="shared" si="23"/>
        <v>52.709600000000009</v>
      </c>
      <c r="AQ27" s="51">
        <v>5161.2</v>
      </c>
      <c r="AR27" s="66">
        <f t="shared" si="24"/>
        <v>2.129</v>
      </c>
      <c r="AS27" s="51">
        <v>0</v>
      </c>
    </row>
    <row r="28" spans="1:45" ht="14.1" customHeight="1" x14ac:dyDescent="0.2">
      <c r="A28" s="1">
        <v>0.79166666666666696</v>
      </c>
      <c r="B28" s="97">
        <f t="shared" si="0"/>
        <v>121.86271789029223</v>
      </c>
      <c r="C28" s="35">
        <f t="shared" si="1"/>
        <v>-24.0504</v>
      </c>
      <c r="D28" s="96">
        <f t="shared" si="2"/>
        <v>3.0624000000000002</v>
      </c>
      <c r="E28" s="65">
        <f t="shared" si="3"/>
        <v>5050.4525999999987</v>
      </c>
      <c r="F28" s="50">
        <v>24050.400000000001</v>
      </c>
      <c r="G28" s="65">
        <f t="shared" si="3"/>
        <v>16.414899999999999</v>
      </c>
      <c r="H28" s="50">
        <v>0</v>
      </c>
      <c r="I28" s="65">
        <f t="shared" si="3"/>
        <v>494.38490000000002</v>
      </c>
      <c r="J28" s="50">
        <v>0</v>
      </c>
      <c r="K28" s="65">
        <f t="shared" si="3"/>
        <v>735.91369999999995</v>
      </c>
      <c r="L28" s="50">
        <v>3062.4</v>
      </c>
      <c r="M28" s="97">
        <f t="shared" si="4"/>
        <v>128.69894724705188</v>
      </c>
      <c r="N28" s="35">
        <f t="shared" si="5"/>
        <v>-25.4892</v>
      </c>
      <c r="O28" s="96">
        <f t="shared" si="6"/>
        <v>2.4288000000000003</v>
      </c>
      <c r="P28" s="65">
        <f t="shared" si="7"/>
        <v>3580.2584000000002</v>
      </c>
      <c r="Q28" s="50">
        <v>25489.200000000001</v>
      </c>
      <c r="R28" s="65">
        <f t="shared" si="8"/>
        <v>16232.9483</v>
      </c>
      <c r="S28" s="50">
        <v>0</v>
      </c>
      <c r="T28" s="65">
        <f t="shared" si="9"/>
        <v>398.73630000000003</v>
      </c>
      <c r="U28" s="50">
        <v>0</v>
      </c>
      <c r="V28" s="65">
        <f t="shared" si="10"/>
        <v>8097.5869999999977</v>
      </c>
      <c r="W28" s="50">
        <v>2428.8000000000002</v>
      </c>
      <c r="X28" s="97">
        <f t="shared" si="11"/>
        <v>104.10296453159697</v>
      </c>
      <c r="Y28" s="35">
        <f t="shared" si="12"/>
        <v>20.011200000000002</v>
      </c>
      <c r="Z28" s="96">
        <f t="shared" si="13"/>
        <v>-5.3394000000000004</v>
      </c>
      <c r="AA28" s="65">
        <f t="shared" si="14"/>
        <v>0</v>
      </c>
      <c r="AB28" s="50">
        <v>0</v>
      </c>
      <c r="AC28" s="65">
        <f t="shared" si="15"/>
        <v>166.80380000000002</v>
      </c>
      <c r="AD28" s="50">
        <v>20011.2</v>
      </c>
      <c r="AE28" s="65">
        <f t="shared" si="16"/>
        <v>51.631300000000003</v>
      </c>
      <c r="AF28" s="50">
        <v>5339.4000000000005</v>
      </c>
      <c r="AG28" s="65">
        <f t="shared" si="17"/>
        <v>2.4830000000000001</v>
      </c>
      <c r="AH28" s="50">
        <v>0</v>
      </c>
      <c r="AI28" s="97">
        <f t="shared" si="18"/>
        <v>104.79761053135421</v>
      </c>
      <c r="AJ28" s="35">
        <f t="shared" si="19"/>
        <v>20.136600000000001</v>
      </c>
      <c r="AK28" s="96">
        <f t="shared" si="20"/>
        <v>-5.4054000000000002</v>
      </c>
      <c r="AL28" s="65">
        <f t="shared" si="21"/>
        <v>0</v>
      </c>
      <c r="AM28" s="50">
        <v>0</v>
      </c>
      <c r="AN28" s="65">
        <f t="shared" si="22"/>
        <v>167.78379999999996</v>
      </c>
      <c r="AO28" s="50">
        <v>20136.600000000002</v>
      </c>
      <c r="AP28" s="65">
        <f t="shared" si="23"/>
        <v>52.791500000000006</v>
      </c>
      <c r="AQ28" s="50">
        <v>5405.4000000000005</v>
      </c>
      <c r="AR28" s="65">
        <f t="shared" si="24"/>
        <v>2.129</v>
      </c>
      <c r="AS28" s="50">
        <v>0</v>
      </c>
    </row>
    <row r="29" spans="1:45" ht="14.1" customHeight="1" x14ac:dyDescent="0.2">
      <c r="A29" s="1">
        <v>0.83333333333333304</v>
      </c>
      <c r="B29" s="97">
        <f t="shared" si="0"/>
        <v>121.67872874225861</v>
      </c>
      <c r="C29" s="35">
        <f t="shared" si="1"/>
        <v>-24.063600000000001</v>
      </c>
      <c r="D29" s="96">
        <f t="shared" si="2"/>
        <v>2.64</v>
      </c>
      <c r="E29" s="65">
        <f t="shared" si="3"/>
        <v>5050.6348999999991</v>
      </c>
      <c r="F29" s="50">
        <v>24063.600000000002</v>
      </c>
      <c r="G29" s="65">
        <f t="shared" si="3"/>
        <v>16.414899999999999</v>
      </c>
      <c r="H29" s="50">
        <v>0</v>
      </c>
      <c r="I29" s="65">
        <f t="shared" si="3"/>
        <v>494.38490000000002</v>
      </c>
      <c r="J29" s="50">
        <v>0</v>
      </c>
      <c r="K29" s="65">
        <f t="shared" si="3"/>
        <v>735.93369999999993</v>
      </c>
      <c r="L29" s="50">
        <v>2640</v>
      </c>
      <c r="M29" s="97">
        <f t="shared" si="4"/>
        <v>128.49946512944311</v>
      </c>
      <c r="N29" s="35">
        <f t="shared" si="5"/>
        <v>-25.4892</v>
      </c>
      <c r="O29" s="96">
        <f t="shared" si="6"/>
        <v>1.9667999999999999</v>
      </c>
      <c r="P29" s="65">
        <f t="shared" si="7"/>
        <v>3580.4515000000001</v>
      </c>
      <c r="Q29" s="50">
        <v>25489.200000000001</v>
      </c>
      <c r="R29" s="65">
        <f t="shared" si="8"/>
        <v>16232.9483</v>
      </c>
      <c r="S29" s="50">
        <v>0</v>
      </c>
      <c r="T29" s="65">
        <f t="shared" si="9"/>
        <v>398.73630000000003</v>
      </c>
      <c r="U29" s="50">
        <v>0</v>
      </c>
      <c r="V29" s="65">
        <f t="shared" si="10"/>
        <v>8097.6018999999978</v>
      </c>
      <c r="W29" s="50">
        <v>1966.8</v>
      </c>
      <c r="X29" s="97">
        <f t="shared" si="11"/>
        <v>103.82495913375362</v>
      </c>
      <c r="Y29" s="35">
        <f t="shared" si="12"/>
        <v>20.0244</v>
      </c>
      <c r="Z29" s="96">
        <f t="shared" si="13"/>
        <v>-5.0688000000000004</v>
      </c>
      <c r="AA29" s="65">
        <f t="shared" si="14"/>
        <v>0</v>
      </c>
      <c r="AB29" s="50">
        <v>0</v>
      </c>
      <c r="AC29" s="65">
        <f t="shared" si="15"/>
        <v>167.10720000000003</v>
      </c>
      <c r="AD29" s="50">
        <v>20024.400000000001</v>
      </c>
      <c r="AE29" s="65">
        <f t="shared" si="16"/>
        <v>51.708100000000002</v>
      </c>
      <c r="AF29" s="50">
        <v>5068.8</v>
      </c>
      <c r="AG29" s="65">
        <f t="shared" si="17"/>
        <v>2.4830000000000001</v>
      </c>
      <c r="AH29" s="50">
        <v>0</v>
      </c>
      <c r="AI29" s="97">
        <f t="shared" si="18"/>
        <v>104.41290372844909</v>
      </c>
      <c r="AJ29" s="35">
        <f t="shared" si="19"/>
        <v>20.13</v>
      </c>
      <c r="AK29" s="96">
        <f t="shared" si="20"/>
        <v>-5.1281999999999996</v>
      </c>
      <c r="AL29" s="65">
        <f t="shared" si="21"/>
        <v>0</v>
      </c>
      <c r="AM29" s="50">
        <v>0</v>
      </c>
      <c r="AN29" s="65">
        <f t="shared" si="22"/>
        <v>168.08879999999996</v>
      </c>
      <c r="AO29" s="50">
        <v>20130</v>
      </c>
      <c r="AP29" s="65">
        <f t="shared" si="23"/>
        <v>52.869200000000006</v>
      </c>
      <c r="AQ29" s="50">
        <v>5128.2</v>
      </c>
      <c r="AR29" s="65">
        <f t="shared" si="24"/>
        <v>2.129</v>
      </c>
      <c r="AS29" s="50">
        <v>0</v>
      </c>
    </row>
    <row r="30" spans="1:45" ht="14.1" customHeight="1" x14ac:dyDescent="0.2">
      <c r="A30" s="1">
        <v>0.875</v>
      </c>
      <c r="B30" s="97">
        <f t="shared" si="0"/>
        <v>122.24929384190538</v>
      </c>
      <c r="C30" s="35">
        <f t="shared" si="1"/>
        <v>-24.129600000000003</v>
      </c>
      <c r="D30" s="96">
        <f t="shared" si="2"/>
        <v>3.0492000000000004</v>
      </c>
      <c r="E30" s="65">
        <f t="shared" si="3"/>
        <v>5050.8176999999987</v>
      </c>
      <c r="F30" s="50">
        <v>24129.600000000002</v>
      </c>
      <c r="G30" s="65">
        <f t="shared" si="3"/>
        <v>16.414899999999999</v>
      </c>
      <c r="H30" s="50">
        <v>0</v>
      </c>
      <c r="I30" s="65">
        <f t="shared" si="3"/>
        <v>494.38490000000002</v>
      </c>
      <c r="J30" s="50">
        <v>0</v>
      </c>
      <c r="K30" s="65">
        <f t="shared" si="3"/>
        <v>735.95679999999993</v>
      </c>
      <c r="L30" s="50">
        <v>3049.2000000000003</v>
      </c>
      <c r="M30" s="97">
        <f t="shared" si="4"/>
        <v>129.08899025537576</v>
      </c>
      <c r="N30" s="35">
        <f t="shared" si="5"/>
        <v>-25.5684</v>
      </c>
      <c r="O30" s="96">
        <f t="shared" si="6"/>
        <v>2.4156</v>
      </c>
      <c r="P30" s="65">
        <f t="shared" si="7"/>
        <v>3580.6451999999999</v>
      </c>
      <c r="Q30" s="50">
        <v>25568.400000000001</v>
      </c>
      <c r="R30" s="65">
        <f t="shared" si="8"/>
        <v>16232.9483</v>
      </c>
      <c r="S30" s="50">
        <v>0</v>
      </c>
      <c r="T30" s="65">
        <f t="shared" si="9"/>
        <v>398.73630000000003</v>
      </c>
      <c r="U30" s="50">
        <v>0</v>
      </c>
      <c r="V30" s="65">
        <f t="shared" si="10"/>
        <v>8097.6201999999976</v>
      </c>
      <c r="W30" s="50">
        <v>2415.6</v>
      </c>
      <c r="X30" s="97">
        <f t="shared" si="11"/>
        <v>105.42616340363422</v>
      </c>
      <c r="Y30" s="35">
        <f t="shared" si="12"/>
        <v>20.2818</v>
      </c>
      <c r="Z30" s="96">
        <f t="shared" si="13"/>
        <v>-5.3460000000000001</v>
      </c>
      <c r="AA30" s="65">
        <f t="shared" si="14"/>
        <v>0</v>
      </c>
      <c r="AB30" s="50">
        <v>0</v>
      </c>
      <c r="AC30" s="65">
        <f t="shared" si="15"/>
        <v>167.41450000000003</v>
      </c>
      <c r="AD30" s="50">
        <v>20281.8</v>
      </c>
      <c r="AE30" s="65">
        <f t="shared" si="16"/>
        <v>51.789100000000005</v>
      </c>
      <c r="AF30" s="50">
        <v>5346</v>
      </c>
      <c r="AG30" s="65">
        <f t="shared" si="17"/>
        <v>2.4830000000000001</v>
      </c>
      <c r="AH30" s="50">
        <v>0</v>
      </c>
      <c r="AI30" s="97">
        <f t="shared" si="18"/>
        <v>106.00271506760032</v>
      </c>
      <c r="AJ30" s="35">
        <f t="shared" si="19"/>
        <v>20.374200000000002</v>
      </c>
      <c r="AK30" s="96">
        <f t="shared" si="20"/>
        <v>-5.4450000000000003</v>
      </c>
      <c r="AL30" s="65">
        <f t="shared" si="21"/>
        <v>0</v>
      </c>
      <c r="AM30" s="50">
        <v>0</v>
      </c>
      <c r="AN30" s="65">
        <f t="shared" si="22"/>
        <v>168.39749999999995</v>
      </c>
      <c r="AO30" s="50">
        <v>20374.2</v>
      </c>
      <c r="AP30" s="65">
        <f t="shared" si="23"/>
        <v>52.95170000000001</v>
      </c>
      <c r="AQ30" s="50">
        <v>5445</v>
      </c>
      <c r="AR30" s="65">
        <f t="shared" si="24"/>
        <v>2.129</v>
      </c>
      <c r="AS30" s="50">
        <v>0</v>
      </c>
    </row>
    <row r="31" spans="1:45" s="129" customFormat="1" ht="14.1" customHeight="1" x14ac:dyDescent="0.2">
      <c r="A31" s="123">
        <v>0.91666666666666696</v>
      </c>
      <c r="B31" s="131">
        <f t="shared" si="0"/>
        <v>121.93308409998139</v>
      </c>
      <c r="C31" s="132">
        <f t="shared" si="1"/>
        <v>-24.0108</v>
      </c>
      <c r="D31" s="133">
        <f t="shared" si="2"/>
        <v>3.4584000000000001</v>
      </c>
      <c r="E31" s="126">
        <f t="shared" si="3"/>
        <v>5050.9995999999983</v>
      </c>
      <c r="F31" s="127">
        <v>24010.799999999999</v>
      </c>
      <c r="G31" s="126">
        <f t="shared" si="3"/>
        <v>16.414899999999999</v>
      </c>
      <c r="H31" s="127">
        <v>0</v>
      </c>
      <c r="I31" s="126">
        <f t="shared" si="3"/>
        <v>494.38490000000002</v>
      </c>
      <c r="J31" s="127">
        <v>0</v>
      </c>
      <c r="K31" s="126">
        <f t="shared" si="3"/>
        <v>735.98299999999995</v>
      </c>
      <c r="L31" s="127">
        <v>3458.4</v>
      </c>
      <c r="M31" s="131">
        <f t="shared" si="4"/>
        <v>128.70515523887343</v>
      </c>
      <c r="N31" s="132">
        <f t="shared" si="5"/>
        <v>-25.449600000000004</v>
      </c>
      <c r="O31" s="133">
        <f t="shared" si="6"/>
        <v>2.8248000000000002</v>
      </c>
      <c r="P31" s="126">
        <f t="shared" si="7"/>
        <v>3580.8379999999997</v>
      </c>
      <c r="Q31" s="127">
        <v>25449.600000000002</v>
      </c>
      <c r="R31" s="126">
        <f t="shared" si="8"/>
        <v>16232.9483</v>
      </c>
      <c r="S31" s="127">
        <v>0</v>
      </c>
      <c r="T31" s="126">
        <f t="shared" si="9"/>
        <v>398.73630000000003</v>
      </c>
      <c r="U31" s="127">
        <v>0</v>
      </c>
      <c r="V31" s="126">
        <f t="shared" si="10"/>
        <v>8097.6415999999972</v>
      </c>
      <c r="W31" s="127">
        <v>2824.8</v>
      </c>
      <c r="X31" s="131">
        <f t="shared" si="11"/>
        <v>106.48880923884639</v>
      </c>
      <c r="Y31" s="132">
        <f t="shared" si="12"/>
        <v>20.387400000000003</v>
      </c>
      <c r="Z31" s="133">
        <f t="shared" si="13"/>
        <v>-5.7618</v>
      </c>
      <c r="AA31" s="126">
        <f t="shared" si="14"/>
        <v>0</v>
      </c>
      <c r="AB31" s="127">
        <v>0</v>
      </c>
      <c r="AC31" s="126">
        <f t="shared" si="15"/>
        <v>167.72340000000003</v>
      </c>
      <c r="AD31" s="127">
        <v>20387.400000000001</v>
      </c>
      <c r="AE31" s="126">
        <f t="shared" si="16"/>
        <v>51.876400000000004</v>
      </c>
      <c r="AF31" s="127">
        <v>5761.8</v>
      </c>
      <c r="AG31" s="126">
        <f t="shared" si="17"/>
        <v>2.4830000000000001</v>
      </c>
      <c r="AH31" s="127">
        <v>0</v>
      </c>
      <c r="AI31" s="131">
        <f t="shared" si="18"/>
        <v>106.96238044996805</v>
      </c>
      <c r="AJ31" s="132">
        <f t="shared" si="19"/>
        <v>20.453400000000002</v>
      </c>
      <c r="AK31" s="133">
        <f t="shared" si="20"/>
        <v>-5.8739999999999997</v>
      </c>
      <c r="AL31" s="126">
        <f t="shared" si="21"/>
        <v>0</v>
      </c>
      <c r="AM31" s="127">
        <v>0</v>
      </c>
      <c r="AN31" s="126">
        <f t="shared" si="22"/>
        <v>168.70739999999995</v>
      </c>
      <c r="AO31" s="127">
        <v>20453.400000000001</v>
      </c>
      <c r="AP31" s="126">
        <f t="shared" si="23"/>
        <v>53.040700000000008</v>
      </c>
      <c r="AQ31" s="127">
        <v>5874</v>
      </c>
      <c r="AR31" s="126">
        <f t="shared" si="24"/>
        <v>2.129</v>
      </c>
      <c r="AS31" s="127">
        <v>0</v>
      </c>
    </row>
    <row r="32" spans="1:45" ht="14.1" customHeight="1" x14ac:dyDescent="0.2">
      <c r="A32" s="1">
        <v>0.95833333333333304</v>
      </c>
      <c r="B32" s="97">
        <f t="shared" si="0"/>
        <v>136.59142214208313</v>
      </c>
      <c r="C32" s="35">
        <f t="shared" si="1"/>
        <v>-26.6904</v>
      </c>
      <c r="D32" s="96">
        <f t="shared" si="2"/>
        <v>5.1084000000000005</v>
      </c>
      <c r="E32" s="65">
        <f t="shared" si="3"/>
        <v>5051.201799999998</v>
      </c>
      <c r="F32" s="50">
        <v>26690.400000000001</v>
      </c>
      <c r="G32" s="65">
        <f t="shared" si="3"/>
        <v>16.414899999999999</v>
      </c>
      <c r="H32" s="50">
        <v>0</v>
      </c>
      <c r="I32" s="65">
        <f t="shared" si="3"/>
        <v>494.38490000000002</v>
      </c>
      <c r="J32" s="50">
        <v>0</v>
      </c>
      <c r="K32" s="65">
        <f t="shared" si="3"/>
        <v>736.0216999999999</v>
      </c>
      <c r="L32" s="50">
        <v>5108.4000000000005</v>
      </c>
      <c r="M32" s="97">
        <f t="shared" si="4"/>
        <v>144.29051592502674</v>
      </c>
      <c r="N32" s="35">
        <f t="shared" si="5"/>
        <v>-28.353600000000004</v>
      </c>
      <c r="O32" s="96">
        <f t="shared" si="6"/>
        <v>4.4880000000000004</v>
      </c>
      <c r="P32" s="65">
        <f t="shared" si="7"/>
        <v>3581.0527999999999</v>
      </c>
      <c r="Q32" s="50">
        <v>28353.600000000002</v>
      </c>
      <c r="R32" s="65">
        <f t="shared" si="8"/>
        <v>16232.9483</v>
      </c>
      <c r="S32" s="50">
        <v>0</v>
      </c>
      <c r="T32" s="65">
        <f t="shared" si="9"/>
        <v>398.73630000000003</v>
      </c>
      <c r="U32" s="50">
        <v>0</v>
      </c>
      <c r="V32" s="65">
        <f t="shared" si="10"/>
        <v>8097.6755999999968</v>
      </c>
      <c r="W32" s="50">
        <v>4488</v>
      </c>
      <c r="X32" s="97">
        <f t="shared" si="11"/>
        <v>123.72356968760562</v>
      </c>
      <c r="Y32" s="35">
        <f t="shared" si="12"/>
        <v>23.482800000000001</v>
      </c>
      <c r="Z32" s="96">
        <f t="shared" si="13"/>
        <v>-7.3788</v>
      </c>
      <c r="AA32" s="65">
        <f t="shared" si="14"/>
        <v>0</v>
      </c>
      <c r="AB32" s="50">
        <v>0</v>
      </c>
      <c r="AC32" s="65">
        <f t="shared" si="15"/>
        <v>168.07920000000001</v>
      </c>
      <c r="AD32" s="50">
        <v>23482.799999999999</v>
      </c>
      <c r="AE32" s="65">
        <f t="shared" si="16"/>
        <v>51.988200000000006</v>
      </c>
      <c r="AF32" s="50">
        <v>7378.8</v>
      </c>
      <c r="AG32" s="65">
        <f t="shared" si="17"/>
        <v>2.4830000000000001</v>
      </c>
      <c r="AH32" s="50">
        <v>0</v>
      </c>
      <c r="AI32" s="97">
        <f t="shared" si="18"/>
        <v>124.55478465024335</v>
      </c>
      <c r="AJ32" s="35">
        <f t="shared" si="19"/>
        <v>23.6082</v>
      </c>
      <c r="AK32" s="96">
        <f t="shared" si="20"/>
        <v>-7.5306000000000006</v>
      </c>
      <c r="AL32" s="65">
        <f t="shared" si="21"/>
        <v>0</v>
      </c>
      <c r="AM32" s="50">
        <v>0</v>
      </c>
      <c r="AN32" s="65">
        <f t="shared" si="22"/>
        <v>169.06509999999994</v>
      </c>
      <c r="AO32" s="50">
        <v>23608.2</v>
      </c>
      <c r="AP32" s="65">
        <f t="shared" si="23"/>
        <v>53.154800000000009</v>
      </c>
      <c r="AQ32" s="50">
        <v>7530.6</v>
      </c>
      <c r="AR32" s="65">
        <f t="shared" si="24"/>
        <v>2.129</v>
      </c>
      <c r="AS32" s="50">
        <v>0</v>
      </c>
    </row>
    <row r="33" spans="1:45" ht="14.1" customHeight="1" thickBot="1" x14ac:dyDescent="0.25">
      <c r="A33" s="2">
        <v>0.999999999999999</v>
      </c>
      <c r="B33" s="105">
        <f t="shared" si="0"/>
        <v>147.6339769859683</v>
      </c>
      <c r="C33" s="35">
        <f t="shared" si="1"/>
        <v>-28.617600000000003</v>
      </c>
      <c r="D33" s="96">
        <f>(L33-J33)/1000</f>
        <v>6.6132</v>
      </c>
      <c r="E33" s="67">
        <f t="shared" si="3"/>
        <v>5051.4185999999982</v>
      </c>
      <c r="F33" s="53">
        <v>28617.600000000002</v>
      </c>
      <c r="G33" s="67">
        <f t="shared" si="3"/>
        <v>16.414899999999999</v>
      </c>
      <c r="H33" s="100">
        <v>0</v>
      </c>
      <c r="I33" s="67">
        <f t="shared" si="3"/>
        <v>494.38490000000002</v>
      </c>
      <c r="J33" s="53">
        <v>0</v>
      </c>
      <c r="K33" s="67">
        <f t="shared" si="3"/>
        <v>736.07179999999994</v>
      </c>
      <c r="L33" s="53">
        <v>6613.2</v>
      </c>
      <c r="M33" s="105">
        <f t="shared" si="4"/>
        <v>155.80605031136187</v>
      </c>
      <c r="N33" s="35">
        <f t="shared" si="5"/>
        <v>-30.412800000000001</v>
      </c>
      <c r="O33" s="96">
        <f>(W33-U33)/1000</f>
        <v>5.9927999999999999</v>
      </c>
      <c r="P33" s="67">
        <f t="shared" si="7"/>
        <v>3581.2831999999999</v>
      </c>
      <c r="Q33" s="53">
        <v>30412.799999999999</v>
      </c>
      <c r="R33" s="67">
        <f t="shared" si="8"/>
        <v>16232.9483</v>
      </c>
      <c r="S33" s="53">
        <v>0</v>
      </c>
      <c r="T33" s="67">
        <f t="shared" si="9"/>
        <v>398.73630000000003</v>
      </c>
      <c r="U33" s="53">
        <v>0</v>
      </c>
      <c r="V33" s="67">
        <f t="shared" si="10"/>
        <v>8097.7209999999968</v>
      </c>
      <c r="W33" s="53">
        <v>5992.8</v>
      </c>
      <c r="X33" s="105">
        <f t="shared" si="11"/>
        <v>137.22271638454717</v>
      </c>
      <c r="Y33" s="35">
        <f t="shared" si="12"/>
        <v>25.819200000000002</v>
      </c>
      <c r="Z33" s="96">
        <f>(AH33-AF33)/1000</f>
        <v>-8.8704000000000001</v>
      </c>
      <c r="AA33" s="67">
        <f t="shared" si="14"/>
        <v>0</v>
      </c>
      <c r="AB33" s="53">
        <v>0</v>
      </c>
      <c r="AC33" s="67">
        <f t="shared" si="15"/>
        <v>168.47040000000001</v>
      </c>
      <c r="AD33" s="53">
        <v>25819.200000000001</v>
      </c>
      <c r="AE33" s="67">
        <f t="shared" si="16"/>
        <v>52.122600000000006</v>
      </c>
      <c r="AF33" s="116">
        <v>8870.4</v>
      </c>
      <c r="AG33" s="67">
        <f t="shared" si="17"/>
        <v>2.4830000000000001</v>
      </c>
      <c r="AH33" s="53">
        <v>0</v>
      </c>
      <c r="AI33" s="105">
        <f t="shared" si="18"/>
        <v>138.22574013570144</v>
      </c>
      <c r="AJ33" s="35">
        <f t="shared" si="19"/>
        <v>25.971</v>
      </c>
      <c r="AK33" s="96">
        <f>(AS33-AQ33)/1000</f>
        <v>-9.0419999999999998</v>
      </c>
      <c r="AL33" s="67">
        <f t="shared" si="21"/>
        <v>0</v>
      </c>
      <c r="AM33" s="53">
        <v>0</v>
      </c>
      <c r="AN33" s="67">
        <f t="shared" si="22"/>
        <v>169.45859999999993</v>
      </c>
      <c r="AO33" s="53">
        <v>25971</v>
      </c>
      <c r="AP33" s="67">
        <f t="shared" si="23"/>
        <v>53.291800000000009</v>
      </c>
      <c r="AQ33" s="53">
        <v>9042</v>
      </c>
      <c r="AR33" s="67">
        <f t="shared" si="24"/>
        <v>2.129</v>
      </c>
      <c r="AS33" s="53">
        <v>0</v>
      </c>
    </row>
    <row r="34" spans="1:45" ht="13.5" thickBot="1" x14ac:dyDescent="0.25">
      <c r="A34" s="5" t="s">
        <v>3</v>
      </c>
      <c r="C34" s="90"/>
      <c r="D34" s="90"/>
      <c r="F34" s="69">
        <f>SUM(F10:F33)</f>
        <v>597154.80000000005</v>
      </c>
      <c r="H34" s="69">
        <f>SUM(H10:H33)</f>
        <v>0</v>
      </c>
      <c r="J34" s="69">
        <f>SUM(J10:J33)</f>
        <v>1821.6000000000001</v>
      </c>
      <c r="L34" s="69">
        <f>SUM(L10:L33)</f>
        <v>79952.39999999998</v>
      </c>
      <c r="M34" s="91"/>
      <c r="N34" s="92"/>
      <c r="O34" s="92"/>
      <c r="Q34" s="69">
        <f>SUM(Q10:Q33)</f>
        <v>632715.6</v>
      </c>
      <c r="S34" s="69">
        <f>SUM(S10:S33)</f>
        <v>0</v>
      </c>
      <c r="U34" s="69">
        <f>SUM(U10:U33)</f>
        <v>5134.8</v>
      </c>
      <c r="W34" s="69">
        <f>SUM(W10:W33)</f>
        <v>67095.600000000006</v>
      </c>
      <c r="X34" s="91"/>
      <c r="Y34" s="92"/>
      <c r="Z34" s="92"/>
      <c r="AB34" s="69">
        <f>SUM(AB10:AB33)</f>
        <v>0</v>
      </c>
      <c r="AD34" s="69">
        <f>SUM(AD10:AD33)</f>
        <v>509216.40000000008</v>
      </c>
      <c r="AF34" s="122">
        <f>SUM(AF10:AF33)</f>
        <v>136857.60000000003</v>
      </c>
      <c r="AH34" s="69">
        <f>SUM(AH10:AH33)</f>
        <v>0</v>
      </c>
      <c r="AI34" s="91"/>
      <c r="AJ34" s="92"/>
      <c r="AK34" s="92"/>
      <c r="AM34" s="69">
        <f>SUM(AM10:AM33)</f>
        <v>0</v>
      </c>
      <c r="AO34" s="69">
        <f>SUM(AO10:AO33)</f>
        <v>513057.60000000009</v>
      </c>
      <c r="AQ34" s="69">
        <f>SUM(AQ10:AQ33)</f>
        <v>138586.79999999999</v>
      </c>
      <c r="AS34" s="69">
        <f>SUM(AS10:AS33)</f>
        <v>0</v>
      </c>
    </row>
    <row r="35" spans="1:45" ht="13.5" thickBot="1" x14ac:dyDescent="0.25"/>
    <row r="36" spans="1:45" ht="26.25" thickBot="1" x14ac:dyDescent="0.25">
      <c r="A36" s="106" t="s">
        <v>60</v>
      </c>
      <c r="B36" s="107">
        <f>MAX(B9:B33)</f>
        <v>147.6339769859683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07">
        <f>MAX(M9:M33)</f>
        <v>155.80605031136187</v>
      </c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07">
        <f>MAX(X9:X33)</f>
        <v>137.60514215421406</v>
      </c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07">
        <f>MAX(AI9:AI33)</f>
        <v>139.03276453339572</v>
      </c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</row>
    <row r="37" spans="1:45" ht="26.25" thickBot="1" x14ac:dyDescent="0.25">
      <c r="A37" s="108" t="s">
        <v>61</v>
      </c>
      <c r="B37" s="109">
        <f>MIN(B9:B33)</f>
        <v>108.82195927504051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09">
        <f>MIN(M9:M33)</f>
        <v>114.85480212123679</v>
      </c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09">
        <f>MIN(X9:X33)</f>
        <v>86.494468868702384</v>
      </c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09">
        <f>MIN(AI9:AI33)</f>
        <v>87.193322965332882</v>
      </c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</row>
    <row r="38" spans="1:45" x14ac:dyDescent="0.2">
      <c r="B38" s="17"/>
    </row>
    <row r="39" spans="1:45" x14ac:dyDescent="0.2">
      <c r="A39" s="17" t="s">
        <v>15</v>
      </c>
      <c r="B39" s="17"/>
      <c r="C39" t="s">
        <v>59</v>
      </c>
    </row>
    <row r="40" spans="1:45" x14ac:dyDescent="0.2">
      <c r="A40" s="17" t="s">
        <v>16</v>
      </c>
      <c r="C40" t="s">
        <v>21</v>
      </c>
    </row>
  </sheetData>
  <mergeCells count="42">
    <mergeCell ref="AI3:AS3"/>
    <mergeCell ref="A1:W1"/>
    <mergeCell ref="X3:AH3"/>
    <mergeCell ref="AI4:AI7"/>
    <mergeCell ref="AJ4:AK7"/>
    <mergeCell ref="AL4:AS4"/>
    <mergeCell ref="AL5:AO5"/>
    <mergeCell ref="AP5:AS5"/>
    <mergeCell ref="AL6:AM6"/>
    <mergeCell ref="AN6:AO6"/>
    <mergeCell ref="AP6:AQ6"/>
    <mergeCell ref="AR6:AS6"/>
    <mergeCell ref="X4:X7"/>
    <mergeCell ref="Y4:Z7"/>
    <mergeCell ref="AA4:AH4"/>
    <mergeCell ref="AA5:AD5"/>
    <mergeCell ref="AE5:AH5"/>
    <mergeCell ref="AA6:AB6"/>
    <mergeCell ref="AC6:AD6"/>
    <mergeCell ref="AE6:AF6"/>
    <mergeCell ref="AG6:AH6"/>
    <mergeCell ref="N4:O7"/>
    <mergeCell ref="M3:W3"/>
    <mergeCell ref="I6:J6"/>
    <mergeCell ref="K6:L6"/>
    <mergeCell ref="E4:L4"/>
    <mergeCell ref="E5:H5"/>
    <mergeCell ref="E6:F6"/>
    <mergeCell ref="G6:H6"/>
    <mergeCell ref="M4:M7"/>
    <mergeCell ref="P4:W4"/>
    <mergeCell ref="P5:S5"/>
    <mergeCell ref="T5:W5"/>
    <mergeCell ref="P6:Q6"/>
    <mergeCell ref="R6:S6"/>
    <mergeCell ref="T6:U6"/>
    <mergeCell ref="V6:W6"/>
    <mergeCell ref="B4:B7"/>
    <mergeCell ref="C4:D7"/>
    <mergeCell ref="I5:L5"/>
    <mergeCell ref="A3:L3"/>
    <mergeCell ref="A4:A7"/>
  </mergeCells>
  <phoneticPr fontId="0" type="noConversion"/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напряжения</vt:lpstr>
      <vt:lpstr>ввода ПС</vt:lpstr>
      <vt:lpstr>ВЛ-35 кВ</vt:lpstr>
      <vt:lpstr>ВЛ-6 кВ</vt:lpstr>
      <vt:lpstr>ВЛ-110 кВ</vt:lpstr>
      <vt:lpstr>Лист1</vt:lpstr>
      <vt:lpstr>'ВЛ-6 кВ'!Заголовки_для_печати</vt:lpstr>
      <vt:lpstr>'ВЛ-6 кВ'!Область_печати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Легостаев Дмитрий Александрович</cp:lastModifiedBy>
  <cp:lastPrinted>2006-05-26T06:42:27Z</cp:lastPrinted>
  <dcterms:created xsi:type="dcterms:W3CDTF">2006-03-29T07:25:57Z</dcterms:created>
  <dcterms:modified xsi:type="dcterms:W3CDTF">2019-12-31T08:14:25Z</dcterms:modified>
</cp:coreProperties>
</file>