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100" i="3" l="1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87" i="3"/>
  <c r="J87" i="3"/>
  <c r="I87" i="3"/>
  <c r="E87" i="3"/>
  <c r="D87" i="3"/>
  <c r="C87" i="3"/>
  <c r="K86" i="3"/>
  <c r="K88" i="3" s="1"/>
  <c r="K91" i="3" s="1"/>
  <c r="J86" i="3"/>
  <c r="J88" i="3" s="1"/>
  <c r="J91" i="3" s="1"/>
  <c r="I86" i="3"/>
  <c r="E86" i="3"/>
  <c r="E88" i="3" s="1"/>
  <c r="E91" i="3" s="1"/>
  <c r="D86" i="3"/>
  <c r="D88" i="3" s="1"/>
  <c r="D91" i="3" s="1"/>
  <c r="C86" i="3"/>
  <c r="C88" i="3" s="1"/>
  <c r="C91" i="3" s="1"/>
  <c r="K84" i="3"/>
  <c r="J84" i="3"/>
  <c r="I84" i="3"/>
  <c r="E84" i="3"/>
  <c r="N85" i="3" s="1"/>
  <c r="D84" i="3"/>
  <c r="N84" i="3" s="1"/>
  <c r="C84" i="3"/>
  <c r="N83" i="3" s="1"/>
  <c r="K83" i="3"/>
  <c r="L89" i="3" s="1"/>
  <c r="J83" i="3"/>
  <c r="J89" i="3" s="1"/>
  <c r="J92" i="3" s="1"/>
  <c r="I83" i="3"/>
  <c r="E83" i="3"/>
  <c r="M85" i="3" s="1"/>
  <c r="D83" i="3"/>
  <c r="M84" i="3" s="1"/>
  <c r="C83" i="3"/>
  <c r="C89" i="3" s="1"/>
  <c r="C92" i="3" s="1"/>
  <c r="I85" i="3" l="1"/>
  <c r="I90" i="3" s="1"/>
  <c r="K85" i="3"/>
  <c r="K90" i="3" s="1"/>
  <c r="D85" i="3"/>
  <c r="D90" i="3" s="1"/>
  <c r="I89" i="3"/>
  <c r="I92" i="3" s="1"/>
  <c r="D89" i="3"/>
  <c r="D92" i="3" s="1"/>
  <c r="D93" i="3" s="1"/>
  <c r="I88" i="3"/>
  <c r="I91" i="3" s="1"/>
  <c r="I93" i="3" s="1"/>
  <c r="K89" i="3"/>
  <c r="K92" i="3" s="1"/>
  <c r="K93" i="3" s="1"/>
  <c r="C85" i="3"/>
  <c r="C90" i="3" s="1"/>
  <c r="C93" i="3" s="1"/>
  <c r="J85" i="3"/>
  <c r="J90" i="3" s="1"/>
  <c r="J93" i="3" s="1"/>
  <c r="E89" i="3"/>
  <c r="E92" i="3" s="1"/>
  <c r="M83" i="3"/>
  <c r="F84" i="3"/>
  <c r="E85" i="3"/>
  <c r="E90" i="3" s="1"/>
  <c r="J94" i="3" l="1"/>
  <c r="K94" i="3"/>
  <c r="C94" i="3"/>
  <c r="E93" i="3"/>
  <c r="E94" i="3"/>
  <c r="I94" i="3"/>
  <c r="D94" i="3"/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<sst xmlns="http://schemas.openxmlformats.org/spreadsheetml/2006/main" count="246" uniqueCount="118">
  <si>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</si>
  <si>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</si>
  <si>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</si>
  <si>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</si>
  <si>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</si>
  <si>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</si>
  <si>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</si>
  <si>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</si>
  <si>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</si>
  <si>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</si>
  <si>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</si>
  <si>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</si>
  <si>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</si>
  <si>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</si>
  <si>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</si>
  <si>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</si>
  <si>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</si>
  <si>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</si>
  <si>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</si>
  <si>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</si>
  <si>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</si>
  <si>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</si>
  <si>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</si>
  <si>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</si>
  <si>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</si>
  <si>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</si>
  <si>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</si>
  <si>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</si>
  <si>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</si>
  <si>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</si>
  <si>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</si>
  <si>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</si>
  <si>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</si>
  <si>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</si>
  <si>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</si>
  <si>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</si>
  <si>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</si>
  <si>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</si>
  <si>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Устюжна</t>
  </si>
  <si>
    <t xml:space="preserve"> 0,4 Устюжна ТСН 1 ао RS</t>
  </si>
  <si>
    <t xml:space="preserve"> 0,4 Устюжна ТСН 2 ао RS</t>
  </si>
  <si>
    <t xml:space="preserve"> 0,4 Устюжна-Бытовое помещение ао RS</t>
  </si>
  <si>
    <t xml:space="preserve"> 10 Устюжна Т 1 ап RS</t>
  </si>
  <si>
    <t xml:space="preserve"> 10 Устюжна Т 2 ап RS</t>
  </si>
  <si>
    <t xml:space="preserve"> 10 Устюжна-Авангард ао RS</t>
  </si>
  <si>
    <t xml:space="preserve"> 10 Устюжна-Горсеть ао</t>
  </si>
  <si>
    <t xml:space="preserve"> 10 Устюжна-Горсеть ао RS</t>
  </si>
  <si>
    <t xml:space="preserve"> 10 Устюжна-з.д.ЖБИ ао</t>
  </si>
  <si>
    <t xml:space="preserve"> 10 Устюжна-з.д.ЖБИ ао RS</t>
  </si>
  <si>
    <t xml:space="preserve"> 10 Устюжна-Кр.Жуковец ао RS</t>
  </si>
  <si>
    <t xml:space="preserve"> 10 Устюжна-к.с.Соболево ао RS</t>
  </si>
  <si>
    <t xml:space="preserve"> 10 Устюжна-к.с.Степачево ао RS</t>
  </si>
  <si>
    <t xml:space="preserve"> 10 Устюжна-Самойлово ао RS</t>
  </si>
  <si>
    <t xml:space="preserve"> 10 Устюжна-Сафронцево ао RS</t>
  </si>
  <si>
    <t xml:space="preserve"> 10 Устюжна-Слуды ао RS</t>
  </si>
  <si>
    <t xml:space="preserve"> 10 Устюжна-СХТ ао RS</t>
  </si>
  <si>
    <t xml:space="preserve"> 10 Устюжна-Сырзавод ао</t>
  </si>
  <si>
    <t xml:space="preserve"> 10 Устюжна-Сырзавод ао RS</t>
  </si>
  <si>
    <t xml:space="preserve"> 110 Устюжна СОМВ ао RS</t>
  </si>
  <si>
    <t xml:space="preserve"> 110 Устюжна СОМВ ап RS</t>
  </si>
  <si>
    <t xml:space="preserve"> 110 Устюжна Т 1 ап RS</t>
  </si>
  <si>
    <t xml:space="preserve"> 110 Устюжна Т 2 ап RS</t>
  </si>
  <si>
    <t xml:space="preserve"> 110 Устюжна-Покровская ао RS</t>
  </si>
  <si>
    <t xml:space="preserve"> 110 Устюжна-Покровская ап RS</t>
  </si>
  <si>
    <t xml:space="preserve"> 110 Устюжна-Устюженская ао RS</t>
  </si>
  <si>
    <t xml:space="preserve"> 110 Устюжна-Устюженская ап RS</t>
  </si>
  <si>
    <t/>
  </si>
  <si>
    <t>реактивная энергия</t>
  </si>
  <si>
    <t xml:space="preserve"> 10 Мочала Т1 ап RS</t>
  </si>
  <si>
    <t xml:space="preserve"> 10 Подольская Т 1 ап RS</t>
  </si>
  <si>
    <t xml:space="preserve"> 10 Подольская Т 2 ап RS</t>
  </si>
  <si>
    <t xml:space="preserve"> 10 Никола Т 2 ап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</si>
  <si>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</si>
  <si>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</si>
  <si>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</si>
  <si>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</si>
  <si>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</si>
  <si>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</si>
  <si>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</si>
  <si>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</si>
  <si>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</si>
  <si>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</si>
  <si>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</si>
  <si>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</si>
  <si>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</si>
  <si>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</si>
  <si>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</si>
  <si>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</si>
  <si>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</si>
  <si>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</si>
  <si>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</si>
  <si>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</si>
  <si>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</si>
  <si>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</si>
  <si>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</si>
  <si>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</si>
  <si>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</si>
  <si>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</si>
  <si>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</si>
  <si>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</si>
  <si>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</si>
  <si>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</si>
  <si>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 xml:space="preserve"> 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</si>
  <si>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</si>
  <si>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</si>
  <si>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</si>
  <si>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</si>
  <si>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</si>
  <si>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</si>
  <si>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</si>
  <si>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</si>
  <si>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</si>
  <si>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</si>
  <si>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</si>
  <si>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P кз в, кВт</t>
  </si>
  <si>
    <t>P кз с, кВт</t>
  </si>
  <si>
    <t>P кз н, кВт</t>
  </si>
  <si>
    <t>Потери в трансформаторах Т-1,Т-2 18.12.2019 г. ПС Устюжна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</si>
</sst>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/>
    <xf numFmtId="4" fontId="14" fillId="0" borderId="26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6" fontId="0" fillId="0" borderId="0" xfId="0" applyNumberFormat="1"/>
    <xf numFmtId="4" fontId="0" fillId="0" borderId="0" xfId="0" applyNumberFormat="1" applyFill="1" applyBorder="1" applyAlignment="1"/>
    <xf numFmtId="2" fontId="0" fillId="4" borderId="26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" fontId="0" fillId="0" borderId="0" xfId="0" applyNumberFormat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/>
    </xf>
    <xf numFmtId="0" fontId="0" fillId="0" borderId="0" xfId="0" applyAlignment="1"/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B11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28" width="18.7109375" style="45" customWidth="1"/>
    <col min="29" max="29" width="18.7109375" style="145" hidden="1" customWidth="1"/>
    <col min="3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146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Устюжна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14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148"/>
      <c r="AD6" s="94" t="s">
        <v>71</v>
      </c>
      <c r="AE6" s="94" t="s">
        <v>68</v>
      </c>
      <c r="AF6" s="94" t="s">
        <v>69</v>
      </c>
      <c r="AG6" s="94" t="s">
        <v>70</v>
      </c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4.88</v>
      </c>
      <c r="C7" s="73">
        <v>14.120000000000001</v>
      </c>
      <c r="D7" s="73">
        <v>1.0490000000000002</v>
      </c>
      <c r="E7" s="73">
        <v>2526</v>
      </c>
      <c r="F7" s="73">
        <v>3546</v>
      </c>
      <c r="G7" s="73">
        <v>76.3</v>
      </c>
      <c r="H7" s="73">
        <v>1368.8</v>
      </c>
      <c r="I7" s="73">
        <v>1368.8</v>
      </c>
      <c r="J7" s="73">
        <v>1711.2</v>
      </c>
      <c r="K7" s="73">
        <v>1711.2</v>
      </c>
      <c r="L7" s="73">
        <v>263.55</v>
      </c>
      <c r="M7" s="73">
        <v>55.4</v>
      </c>
      <c r="N7" s="73">
        <v>235.8</v>
      </c>
      <c r="O7" s="73">
        <v>196.4</v>
      </c>
      <c r="P7" s="73">
        <v>558.6</v>
      </c>
      <c r="Q7" s="73">
        <v>193.4</v>
      </c>
      <c r="R7" s="73">
        <v>393.6</v>
      </c>
      <c r="S7" s="73">
        <v>990.4</v>
      </c>
      <c r="T7" s="73">
        <v>990.4</v>
      </c>
      <c r="U7" s="73"/>
      <c r="V7" s="73"/>
      <c r="W7" s="73">
        <v>3561.8</v>
      </c>
      <c r="X7" s="73">
        <v>2976.6</v>
      </c>
      <c r="Y7" s="73">
        <v>12962.4</v>
      </c>
      <c r="Z7" s="73">
        <v>0</v>
      </c>
      <c r="AA7" s="73">
        <v>0</v>
      </c>
      <c r="AB7" s="74">
        <v>19852.8</v>
      </c>
      <c r="AC7" s="149"/>
      <c r="AD7" s="97">
        <v>70.8</v>
      </c>
      <c r="AE7" s="97">
        <v>412.5</v>
      </c>
      <c r="AF7" s="97">
        <v>0</v>
      </c>
      <c r="AG7" s="97">
        <v>620.70000000000005</v>
      </c>
    </row>
    <row r="8" spans="1:54" x14ac:dyDescent="0.2">
      <c r="A8" s="75" t="s">
        <v>4</v>
      </c>
      <c r="B8" s="76">
        <v>4.92</v>
      </c>
      <c r="C8" s="76">
        <v>13.96</v>
      </c>
      <c r="D8" s="76">
        <v>1.0740000000000001</v>
      </c>
      <c r="E8" s="76">
        <v>2482</v>
      </c>
      <c r="F8" s="76">
        <v>3438</v>
      </c>
      <c r="G8" s="76">
        <v>72.900000000000006</v>
      </c>
      <c r="H8" s="76">
        <v>1364.8</v>
      </c>
      <c r="I8" s="76">
        <v>1364.8</v>
      </c>
      <c r="J8" s="76">
        <v>1657.2</v>
      </c>
      <c r="K8" s="76">
        <v>1657.2</v>
      </c>
      <c r="L8" s="76">
        <v>250.5</v>
      </c>
      <c r="M8" s="76">
        <v>57.800000000000004</v>
      </c>
      <c r="N8" s="76">
        <v>229.4</v>
      </c>
      <c r="O8" s="76">
        <v>162</v>
      </c>
      <c r="P8" s="76">
        <v>544.4</v>
      </c>
      <c r="Q8" s="76">
        <v>186.4</v>
      </c>
      <c r="R8" s="76">
        <v>416</v>
      </c>
      <c r="S8" s="76">
        <v>963.2</v>
      </c>
      <c r="T8" s="76">
        <v>963.2</v>
      </c>
      <c r="U8" s="76"/>
      <c r="V8" s="76"/>
      <c r="W8" s="76">
        <v>3451.8</v>
      </c>
      <c r="X8" s="76">
        <v>2917.2000000000003</v>
      </c>
      <c r="Y8" s="76">
        <v>12672</v>
      </c>
      <c r="Z8" s="76">
        <v>0</v>
      </c>
      <c r="AA8" s="76">
        <v>0</v>
      </c>
      <c r="AB8" s="77">
        <v>19377.600000000002</v>
      </c>
      <c r="AC8" s="149"/>
      <c r="AD8" s="100">
        <v>88.2</v>
      </c>
      <c r="AE8" s="100">
        <v>401.1</v>
      </c>
      <c r="AF8" s="100">
        <v>0</v>
      </c>
      <c r="AG8" s="100">
        <v>597.9</v>
      </c>
    </row>
    <row r="9" spans="1:54" x14ac:dyDescent="0.2">
      <c r="A9" s="75" t="s">
        <v>5</v>
      </c>
      <c r="B9" s="76">
        <v>5</v>
      </c>
      <c r="C9" s="76">
        <v>13.88</v>
      </c>
      <c r="D9" s="76">
        <v>1.097</v>
      </c>
      <c r="E9" s="76">
        <v>2406</v>
      </c>
      <c r="F9" s="76">
        <v>3386</v>
      </c>
      <c r="G9" s="76">
        <v>74.100000000000009</v>
      </c>
      <c r="H9" s="76">
        <v>1293.6000000000001</v>
      </c>
      <c r="I9" s="76">
        <v>1293.6000000000001</v>
      </c>
      <c r="J9" s="76">
        <v>1660.8</v>
      </c>
      <c r="K9" s="76">
        <v>1661.4</v>
      </c>
      <c r="L9" s="76">
        <v>244.35</v>
      </c>
      <c r="M9" s="76">
        <v>55</v>
      </c>
      <c r="N9" s="76">
        <v>234.20000000000002</v>
      </c>
      <c r="O9" s="76">
        <v>172</v>
      </c>
      <c r="P9" s="76">
        <v>545.4</v>
      </c>
      <c r="Q9" s="76">
        <v>189</v>
      </c>
      <c r="R9" s="76">
        <v>361.40000000000003</v>
      </c>
      <c r="S9" s="76">
        <v>948.80000000000007</v>
      </c>
      <c r="T9" s="76">
        <v>948.80000000000007</v>
      </c>
      <c r="U9" s="76"/>
      <c r="V9" s="76"/>
      <c r="W9" s="76">
        <v>3401.2000000000003</v>
      </c>
      <c r="X9" s="76">
        <v>2849</v>
      </c>
      <c r="Y9" s="76">
        <v>12513.6</v>
      </c>
      <c r="Z9" s="76">
        <v>0</v>
      </c>
      <c r="AA9" s="76">
        <v>0</v>
      </c>
      <c r="AB9" s="77">
        <v>19107</v>
      </c>
      <c r="AC9" s="149"/>
      <c r="AD9" s="100">
        <v>83.4</v>
      </c>
      <c r="AE9" s="100">
        <v>405.90000000000003</v>
      </c>
      <c r="AF9" s="100">
        <v>0</v>
      </c>
      <c r="AG9" s="100">
        <v>582</v>
      </c>
    </row>
    <row r="10" spans="1:54" x14ac:dyDescent="0.2">
      <c r="A10" s="75" t="s">
        <v>6</v>
      </c>
      <c r="B10" s="76">
        <v>5.24</v>
      </c>
      <c r="C10" s="76">
        <v>13.76</v>
      </c>
      <c r="D10" s="76">
        <v>1.1100000000000001</v>
      </c>
      <c r="E10" s="76">
        <v>2380</v>
      </c>
      <c r="F10" s="76">
        <v>3274</v>
      </c>
      <c r="G10" s="76">
        <v>68.7</v>
      </c>
      <c r="H10" s="76">
        <v>1271.2</v>
      </c>
      <c r="I10" s="76">
        <v>1271.6000000000001</v>
      </c>
      <c r="J10" s="76">
        <v>1611.6000000000001</v>
      </c>
      <c r="K10" s="76">
        <v>1611.6000000000001</v>
      </c>
      <c r="L10" s="76">
        <v>248.1</v>
      </c>
      <c r="M10" s="76">
        <v>53.800000000000004</v>
      </c>
      <c r="N10" s="76">
        <v>234.4</v>
      </c>
      <c r="O10" s="76">
        <v>174.20000000000002</v>
      </c>
      <c r="P10" s="76">
        <v>549</v>
      </c>
      <c r="Q10" s="76">
        <v>183.8</v>
      </c>
      <c r="R10" s="76">
        <v>339.2</v>
      </c>
      <c r="S10" s="76">
        <v>905.6</v>
      </c>
      <c r="T10" s="76">
        <v>905.2</v>
      </c>
      <c r="U10" s="76"/>
      <c r="V10" s="76"/>
      <c r="W10" s="76">
        <v>3289</v>
      </c>
      <c r="X10" s="76">
        <v>2842.4</v>
      </c>
      <c r="Y10" s="76">
        <v>12361.800000000001</v>
      </c>
      <c r="Z10" s="76">
        <v>0</v>
      </c>
      <c r="AA10" s="76">
        <v>0</v>
      </c>
      <c r="AB10" s="77">
        <v>18836.400000000001</v>
      </c>
      <c r="AC10" s="149"/>
      <c r="AD10" s="100">
        <v>64.8</v>
      </c>
      <c r="AE10" s="100">
        <v>424.8</v>
      </c>
      <c r="AF10" s="100">
        <v>0</v>
      </c>
      <c r="AG10" s="100">
        <v>571.80000000000007</v>
      </c>
    </row>
    <row r="11" spans="1:54" x14ac:dyDescent="0.2">
      <c r="A11" s="75" t="s">
        <v>7</v>
      </c>
      <c r="B11" s="76">
        <v>4.32</v>
      </c>
      <c r="C11" s="76">
        <v>13.72</v>
      </c>
      <c r="D11" s="76">
        <v>1.1340000000000001</v>
      </c>
      <c r="E11" s="76">
        <v>2430</v>
      </c>
      <c r="F11" s="76">
        <v>3248</v>
      </c>
      <c r="G11" s="76">
        <v>69.100000000000009</v>
      </c>
      <c r="H11" s="76">
        <v>1274.4000000000001</v>
      </c>
      <c r="I11" s="76">
        <v>1274.4000000000001</v>
      </c>
      <c r="J11" s="76">
        <v>1648.8</v>
      </c>
      <c r="K11" s="76">
        <v>1649.4</v>
      </c>
      <c r="L11" s="76">
        <v>302.7</v>
      </c>
      <c r="M11" s="76">
        <v>53.4</v>
      </c>
      <c r="N11" s="76">
        <v>241.20000000000002</v>
      </c>
      <c r="O11" s="76">
        <v>164</v>
      </c>
      <c r="P11" s="76">
        <v>542.6</v>
      </c>
      <c r="Q11" s="76">
        <v>185.4</v>
      </c>
      <c r="R11" s="76">
        <v>339.6</v>
      </c>
      <c r="S11" s="76">
        <v>844.80000000000007</v>
      </c>
      <c r="T11" s="76">
        <v>844.4</v>
      </c>
      <c r="U11" s="76"/>
      <c r="V11" s="76"/>
      <c r="W11" s="76">
        <v>3262.6</v>
      </c>
      <c r="X11" s="76">
        <v>2926</v>
      </c>
      <c r="Y11" s="76">
        <v>12289.2</v>
      </c>
      <c r="Z11" s="76">
        <v>0</v>
      </c>
      <c r="AA11" s="76">
        <v>0</v>
      </c>
      <c r="AB11" s="77">
        <v>18823.2</v>
      </c>
      <c r="AC11" s="149"/>
      <c r="AD11" s="100">
        <v>72.600000000000009</v>
      </c>
      <c r="AE11" s="100">
        <v>460.8</v>
      </c>
      <c r="AF11" s="100">
        <v>0</v>
      </c>
      <c r="AG11" s="100">
        <v>601.20000000000005</v>
      </c>
    </row>
    <row r="12" spans="1:54" x14ac:dyDescent="0.2">
      <c r="A12" s="75" t="s">
        <v>8</v>
      </c>
      <c r="B12" s="76">
        <v>4.88</v>
      </c>
      <c r="C12" s="76">
        <v>13.76</v>
      </c>
      <c r="D12" s="76">
        <v>1.1220000000000001</v>
      </c>
      <c r="E12" s="76">
        <v>2564</v>
      </c>
      <c r="F12" s="76">
        <v>3198</v>
      </c>
      <c r="G12" s="76">
        <v>71.100000000000009</v>
      </c>
      <c r="H12" s="76">
        <v>1344.8</v>
      </c>
      <c r="I12" s="76">
        <v>1344.8</v>
      </c>
      <c r="J12" s="76">
        <v>1657.2</v>
      </c>
      <c r="K12" s="76">
        <v>1656.6000000000001</v>
      </c>
      <c r="L12" s="76">
        <v>337.8</v>
      </c>
      <c r="M12" s="76">
        <v>57.4</v>
      </c>
      <c r="N12" s="76">
        <v>277.8</v>
      </c>
      <c r="O12" s="76">
        <v>174.20000000000002</v>
      </c>
      <c r="P12" s="76">
        <v>558.20000000000005</v>
      </c>
      <c r="Q12" s="76">
        <v>189.8</v>
      </c>
      <c r="R12" s="76">
        <v>346.2</v>
      </c>
      <c r="S12" s="76">
        <v>734.4</v>
      </c>
      <c r="T12" s="76">
        <v>734.80000000000007</v>
      </c>
      <c r="U12" s="76"/>
      <c r="V12" s="76"/>
      <c r="W12" s="76">
        <v>3212</v>
      </c>
      <c r="X12" s="76">
        <v>3117.4</v>
      </c>
      <c r="Y12" s="76">
        <v>12579.6</v>
      </c>
      <c r="Z12" s="76">
        <v>0</v>
      </c>
      <c r="AA12" s="76">
        <v>0</v>
      </c>
      <c r="AB12" s="77">
        <v>19258.8</v>
      </c>
      <c r="AC12" s="149"/>
      <c r="AD12" s="100">
        <v>69.600000000000009</v>
      </c>
      <c r="AE12" s="100">
        <v>514.79999999999995</v>
      </c>
      <c r="AF12" s="100">
        <v>0</v>
      </c>
      <c r="AG12" s="100">
        <v>625.20000000000005</v>
      </c>
    </row>
    <row r="13" spans="1:54" x14ac:dyDescent="0.2">
      <c r="A13" s="75" t="s">
        <v>9</v>
      </c>
      <c r="B13" s="76">
        <v>4.5200000000000005</v>
      </c>
      <c r="C13" s="76">
        <v>13.8</v>
      </c>
      <c r="D13" s="76">
        <v>1.079</v>
      </c>
      <c r="E13" s="76">
        <v>2862</v>
      </c>
      <c r="F13" s="76">
        <v>3548</v>
      </c>
      <c r="G13" s="76">
        <v>74.400000000000006</v>
      </c>
      <c r="H13" s="76">
        <v>1531.2</v>
      </c>
      <c r="I13" s="76">
        <v>1531.2</v>
      </c>
      <c r="J13" s="76">
        <v>1846.8</v>
      </c>
      <c r="K13" s="76">
        <v>1846.8</v>
      </c>
      <c r="L13" s="76">
        <v>359.7</v>
      </c>
      <c r="M13" s="76">
        <v>64</v>
      </c>
      <c r="N13" s="76">
        <v>348.2</v>
      </c>
      <c r="O13" s="76">
        <v>189.20000000000002</v>
      </c>
      <c r="P13" s="76">
        <v>625.20000000000005</v>
      </c>
      <c r="Q13" s="76">
        <v>206</v>
      </c>
      <c r="R13" s="76">
        <v>360.40000000000003</v>
      </c>
      <c r="S13" s="76">
        <v>796</v>
      </c>
      <c r="T13" s="76">
        <v>796</v>
      </c>
      <c r="U13" s="76"/>
      <c r="V13" s="76"/>
      <c r="W13" s="76">
        <v>3561.8</v>
      </c>
      <c r="X13" s="76">
        <v>3447.4</v>
      </c>
      <c r="Y13" s="76">
        <v>13186.800000000001</v>
      </c>
      <c r="Z13" s="76">
        <v>0</v>
      </c>
      <c r="AA13" s="76">
        <v>0</v>
      </c>
      <c r="AB13" s="77">
        <v>20565.600000000002</v>
      </c>
      <c r="AC13" s="149"/>
      <c r="AD13" s="100">
        <v>76.2</v>
      </c>
      <c r="AE13" s="100">
        <v>548.1</v>
      </c>
      <c r="AF13" s="100">
        <v>0</v>
      </c>
      <c r="AG13" s="100">
        <v>725.1</v>
      </c>
    </row>
    <row r="14" spans="1:54" x14ac:dyDescent="0.2">
      <c r="A14" s="75" t="s">
        <v>10</v>
      </c>
      <c r="B14" s="76">
        <v>4.8</v>
      </c>
      <c r="C14" s="76">
        <v>13.6</v>
      </c>
      <c r="D14" s="76">
        <v>1.131</v>
      </c>
      <c r="E14" s="76">
        <v>3202</v>
      </c>
      <c r="F14" s="76">
        <v>4038</v>
      </c>
      <c r="G14" s="76">
        <v>74.5</v>
      </c>
      <c r="H14" s="76">
        <v>1787.2</v>
      </c>
      <c r="I14" s="76">
        <v>1786.8</v>
      </c>
      <c r="J14" s="76">
        <v>2106</v>
      </c>
      <c r="K14" s="76">
        <v>2106.6</v>
      </c>
      <c r="L14" s="76">
        <v>364.35</v>
      </c>
      <c r="M14" s="76">
        <v>78.2</v>
      </c>
      <c r="N14" s="76">
        <v>374.2</v>
      </c>
      <c r="O14" s="76">
        <v>247.20000000000002</v>
      </c>
      <c r="P14" s="76">
        <v>682.4</v>
      </c>
      <c r="Q14" s="76">
        <v>213.8</v>
      </c>
      <c r="R14" s="76">
        <v>409</v>
      </c>
      <c r="S14" s="76">
        <v>895.2</v>
      </c>
      <c r="T14" s="76">
        <v>895.2</v>
      </c>
      <c r="U14" s="76"/>
      <c r="V14" s="76"/>
      <c r="W14" s="76">
        <v>4052.4</v>
      </c>
      <c r="X14" s="76">
        <v>3863.2000000000003</v>
      </c>
      <c r="Y14" s="76">
        <v>14011.800000000001</v>
      </c>
      <c r="Z14" s="76">
        <v>0</v>
      </c>
      <c r="AA14" s="76">
        <v>0</v>
      </c>
      <c r="AB14" s="77">
        <v>22321.200000000001</v>
      </c>
      <c r="AC14" s="149"/>
      <c r="AD14" s="100">
        <v>118.2</v>
      </c>
      <c r="AE14" s="100">
        <v>619.80000000000007</v>
      </c>
      <c r="AF14" s="100">
        <v>0</v>
      </c>
      <c r="AG14" s="100">
        <v>823.5</v>
      </c>
    </row>
    <row r="15" spans="1:54" x14ac:dyDescent="0.2">
      <c r="A15" s="75" t="s">
        <v>11</v>
      </c>
      <c r="B15" s="76">
        <v>4.4000000000000004</v>
      </c>
      <c r="C15" s="76">
        <v>13.040000000000001</v>
      </c>
      <c r="D15" s="76">
        <v>1.157</v>
      </c>
      <c r="E15" s="76">
        <v>3408</v>
      </c>
      <c r="F15" s="76">
        <v>4190</v>
      </c>
      <c r="G15" s="76">
        <v>74.8</v>
      </c>
      <c r="H15" s="76">
        <v>2032</v>
      </c>
      <c r="I15" s="76">
        <v>2032.4</v>
      </c>
      <c r="J15" s="76">
        <v>2104.8000000000002</v>
      </c>
      <c r="K15" s="76">
        <v>2104.8000000000002</v>
      </c>
      <c r="L15" s="76">
        <v>357.3</v>
      </c>
      <c r="M15" s="76">
        <v>77.400000000000006</v>
      </c>
      <c r="N15" s="76">
        <v>391.6</v>
      </c>
      <c r="O15" s="76">
        <v>249.6</v>
      </c>
      <c r="P15" s="76">
        <v>636.4</v>
      </c>
      <c r="Q15" s="76">
        <v>228.6</v>
      </c>
      <c r="R15" s="76">
        <v>457.40000000000003</v>
      </c>
      <c r="S15" s="76">
        <v>981.6</v>
      </c>
      <c r="T15" s="76">
        <v>982</v>
      </c>
      <c r="U15" s="76"/>
      <c r="V15" s="76"/>
      <c r="W15" s="76">
        <v>4204.2</v>
      </c>
      <c r="X15" s="76">
        <v>4098.6000000000004</v>
      </c>
      <c r="Y15" s="76">
        <v>14440.800000000001</v>
      </c>
      <c r="Z15" s="76">
        <v>0</v>
      </c>
      <c r="AA15" s="76">
        <v>0</v>
      </c>
      <c r="AB15" s="77">
        <v>23146.2</v>
      </c>
      <c r="AC15" s="149"/>
      <c r="AD15" s="100">
        <v>120.60000000000001</v>
      </c>
      <c r="AE15" s="100">
        <v>648.30000000000007</v>
      </c>
      <c r="AF15" s="100">
        <v>0</v>
      </c>
      <c r="AG15" s="100">
        <v>903.30000000000007</v>
      </c>
    </row>
    <row r="16" spans="1:54" x14ac:dyDescent="0.2">
      <c r="A16" s="75" t="s">
        <v>12</v>
      </c>
      <c r="B16" s="76">
        <v>4.96</v>
      </c>
      <c r="C16" s="76">
        <v>13.88</v>
      </c>
      <c r="D16" s="76">
        <v>1.149</v>
      </c>
      <c r="E16" s="76">
        <v>3446</v>
      </c>
      <c r="F16" s="76">
        <v>4236</v>
      </c>
      <c r="G16" s="76">
        <v>81.400000000000006</v>
      </c>
      <c r="H16" s="76">
        <v>2114.4</v>
      </c>
      <c r="I16" s="76">
        <v>2114.8000000000002</v>
      </c>
      <c r="J16" s="76">
        <v>2124</v>
      </c>
      <c r="K16" s="76">
        <v>2124.6</v>
      </c>
      <c r="L16" s="76">
        <v>331.35</v>
      </c>
      <c r="M16" s="76">
        <v>92.4</v>
      </c>
      <c r="N16" s="76">
        <v>391.40000000000003</v>
      </c>
      <c r="O16" s="76">
        <v>230</v>
      </c>
      <c r="P16" s="76">
        <v>588.80000000000007</v>
      </c>
      <c r="Q16" s="76">
        <v>235.4</v>
      </c>
      <c r="R16" s="76">
        <v>450.2</v>
      </c>
      <c r="S16" s="76">
        <v>1036.8</v>
      </c>
      <c r="T16" s="76">
        <v>1036.4000000000001</v>
      </c>
      <c r="U16" s="76"/>
      <c r="V16" s="76"/>
      <c r="W16" s="76">
        <v>4252.6000000000004</v>
      </c>
      <c r="X16" s="76">
        <v>4140.3999999999996</v>
      </c>
      <c r="Y16" s="76">
        <v>14447.4</v>
      </c>
      <c r="Z16" s="76">
        <v>0</v>
      </c>
      <c r="AA16" s="76">
        <v>0</v>
      </c>
      <c r="AB16" s="77">
        <v>23258.400000000001</v>
      </c>
      <c r="AC16" s="149"/>
      <c r="AD16" s="100">
        <v>118.8</v>
      </c>
      <c r="AE16" s="100">
        <v>652.80000000000007</v>
      </c>
      <c r="AF16" s="100">
        <v>0</v>
      </c>
      <c r="AG16" s="100">
        <v>897.6</v>
      </c>
    </row>
    <row r="17" spans="1:33" x14ac:dyDescent="0.2">
      <c r="A17" s="75" t="s">
        <v>13</v>
      </c>
      <c r="B17" s="76">
        <v>4.24</v>
      </c>
      <c r="C17" s="76">
        <v>12.64</v>
      </c>
      <c r="D17" s="76">
        <v>1.1970000000000001</v>
      </c>
      <c r="E17" s="76">
        <v>3436</v>
      </c>
      <c r="F17" s="76">
        <v>4072</v>
      </c>
      <c r="G17" s="76">
        <v>75.5</v>
      </c>
      <c r="H17" s="76">
        <v>2132.8000000000002</v>
      </c>
      <c r="I17" s="76">
        <v>2132.4</v>
      </c>
      <c r="J17" s="76">
        <v>2113.1999999999998</v>
      </c>
      <c r="K17" s="76">
        <v>2112.6</v>
      </c>
      <c r="L17" s="76">
        <v>320.40000000000003</v>
      </c>
      <c r="M17" s="76">
        <v>114.60000000000001</v>
      </c>
      <c r="N17" s="76">
        <v>357.6</v>
      </c>
      <c r="O17" s="76">
        <v>176.8</v>
      </c>
      <c r="P17" s="76">
        <v>567.20000000000005</v>
      </c>
      <c r="Q17" s="76">
        <v>225.8</v>
      </c>
      <c r="R17" s="76">
        <v>429.40000000000003</v>
      </c>
      <c r="S17" s="76">
        <v>988</v>
      </c>
      <c r="T17" s="76">
        <v>988.4</v>
      </c>
      <c r="U17" s="76"/>
      <c r="V17" s="76"/>
      <c r="W17" s="76">
        <v>4085.4</v>
      </c>
      <c r="X17" s="76">
        <v>4072.2000000000003</v>
      </c>
      <c r="Y17" s="76">
        <v>14440.800000000001</v>
      </c>
      <c r="Z17" s="76">
        <v>0</v>
      </c>
      <c r="AA17" s="76">
        <v>0</v>
      </c>
      <c r="AB17" s="77">
        <v>23001</v>
      </c>
      <c r="AC17" s="149"/>
      <c r="AD17" s="100">
        <v>108.60000000000001</v>
      </c>
      <c r="AE17" s="100">
        <v>593.1</v>
      </c>
      <c r="AF17" s="100">
        <v>0</v>
      </c>
      <c r="AG17" s="100">
        <v>838.80000000000007</v>
      </c>
    </row>
    <row r="18" spans="1:33" x14ac:dyDescent="0.2">
      <c r="A18" s="75" t="s">
        <v>14</v>
      </c>
      <c r="B18" s="76">
        <v>4.24</v>
      </c>
      <c r="C18" s="76">
        <v>12.48</v>
      </c>
      <c r="D18" s="76">
        <v>1.0629999999999999</v>
      </c>
      <c r="E18" s="76">
        <v>3370</v>
      </c>
      <c r="F18" s="76">
        <v>3948</v>
      </c>
      <c r="G18" s="76">
        <v>79.7</v>
      </c>
      <c r="H18" s="76">
        <v>2083.1999999999998</v>
      </c>
      <c r="I18" s="76">
        <v>2083.6</v>
      </c>
      <c r="J18" s="76">
        <v>2016</v>
      </c>
      <c r="K18" s="76">
        <v>2015.4</v>
      </c>
      <c r="L18" s="76">
        <v>323.10000000000002</v>
      </c>
      <c r="M18" s="76">
        <v>104.4</v>
      </c>
      <c r="N18" s="76">
        <v>331.40000000000003</v>
      </c>
      <c r="O18" s="76">
        <v>173</v>
      </c>
      <c r="P18" s="76">
        <v>547</v>
      </c>
      <c r="Q18" s="76">
        <v>231.20000000000002</v>
      </c>
      <c r="R18" s="76">
        <v>448.6</v>
      </c>
      <c r="S18" s="76">
        <v>973.6</v>
      </c>
      <c r="T18" s="76">
        <v>973.6</v>
      </c>
      <c r="U18" s="76"/>
      <c r="V18" s="76"/>
      <c r="W18" s="76">
        <v>3962.2000000000003</v>
      </c>
      <c r="X18" s="76">
        <v>3966.6</v>
      </c>
      <c r="Y18" s="76">
        <v>14401.2</v>
      </c>
      <c r="Z18" s="76">
        <v>0</v>
      </c>
      <c r="AA18" s="76">
        <v>0</v>
      </c>
      <c r="AB18" s="77">
        <v>22730.400000000001</v>
      </c>
      <c r="AC18" s="149"/>
      <c r="AD18" s="100">
        <v>101.4</v>
      </c>
      <c r="AE18" s="100">
        <v>557.4</v>
      </c>
      <c r="AF18" s="100">
        <v>0</v>
      </c>
      <c r="AG18" s="100">
        <v>825</v>
      </c>
    </row>
    <row r="19" spans="1:33" x14ac:dyDescent="0.2">
      <c r="A19" s="75" t="s">
        <v>15</v>
      </c>
      <c r="B19" s="76">
        <v>4.88</v>
      </c>
      <c r="C19" s="76">
        <v>12.68</v>
      </c>
      <c r="D19" s="76">
        <v>1.016</v>
      </c>
      <c r="E19" s="76">
        <v>3326</v>
      </c>
      <c r="F19" s="76">
        <v>4008</v>
      </c>
      <c r="G19" s="76">
        <v>80.100000000000009</v>
      </c>
      <c r="H19" s="76">
        <v>2021.6000000000001</v>
      </c>
      <c r="I19" s="76">
        <v>2021.2</v>
      </c>
      <c r="J19" s="76">
        <v>2011.2</v>
      </c>
      <c r="K19" s="76">
        <v>2011.8</v>
      </c>
      <c r="L19" s="76">
        <v>349.65000000000003</v>
      </c>
      <c r="M19" s="76">
        <v>75</v>
      </c>
      <c r="N19" s="76">
        <v>348.6</v>
      </c>
      <c r="O19" s="76">
        <v>173.8</v>
      </c>
      <c r="P19" s="76">
        <v>568.20000000000005</v>
      </c>
      <c r="Q19" s="76">
        <v>228.6</v>
      </c>
      <c r="R19" s="76">
        <v>491.6</v>
      </c>
      <c r="S19" s="76">
        <v>976.80000000000007</v>
      </c>
      <c r="T19" s="76">
        <v>976.4</v>
      </c>
      <c r="U19" s="76"/>
      <c r="V19" s="76"/>
      <c r="W19" s="76">
        <v>4021.6</v>
      </c>
      <c r="X19" s="76">
        <v>3913.8</v>
      </c>
      <c r="Y19" s="76">
        <v>14308.800000000001</v>
      </c>
      <c r="Z19" s="76">
        <v>0</v>
      </c>
      <c r="AA19" s="76">
        <v>0</v>
      </c>
      <c r="AB19" s="77">
        <v>22638</v>
      </c>
      <c r="AC19" s="149"/>
      <c r="AD19" s="100">
        <v>108.60000000000001</v>
      </c>
      <c r="AE19" s="100">
        <v>547.5</v>
      </c>
      <c r="AF19" s="100">
        <v>0</v>
      </c>
      <c r="AG19" s="100">
        <v>818.4</v>
      </c>
    </row>
    <row r="20" spans="1:33" x14ac:dyDescent="0.2">
      <c r="A20" s="75" t="s">
        <v>16</v>
      </c>
      <c r="B20" s="76">
        <v>4.2</v>
      </c>
      <c r="C20" s="76">
        <v>12.64</v>
      </c>
      <c r="D20" s="76">
        <v>1.0920000000000001</v>
      </c>
      <c r="E20" s="76">
        <v>3358</v>
      </c>
      <c r="F20" s="76">
        <v>4092</v>
      </c>
      <c r="G20" s="76">
        <v>81.7</v>
      </c>
      <c r="H20" s="76">
        <v>2000.8</v>
      </c>
      <c r="I20" s="76">
        <v>2000</v>
      </c>
      <c r="J20" s="76">
        <v>1942.8</v>
      </c>
      <c r="K20" s="76">
        <v>1941.6000000000001</v>
      </c>
      <c r="L20" s="76">
        <v>357.45</v>
      </c>
      <c r="M20" s="76">
        <v>122</v>
      </c>
      <c r="N20" s="76">
        <v>365.8</v>
      </c>
      <c r="O20" s="76">
        <v>170</v>
      </c>
      <c r="P20" s="76">
        <v>558</v>
      </c>
      <c r="Q20" s="76">
        <v>238.20000000000002</v>
      </c>
      <c r="R20" s="76">
        <v>565.4</v>
      </c>
      <c r="S20" s="76">
        <v>1044.8</v>
      </c>
      <c r="T20" s="76">
        <v>1044.8</v>
      </c>
      <c r="U20" s="76"/>
      <c r="V20" s="76"/>
      <c r="W20" s="76">
        <v>4109.6000000000004</v>
      </c>
      <c r="X20" s="76">
        <v>3931.4</v>
      </c>
      <c r="Y20" s="76">
        <v>14328.6</v>
      </c>
      <c r="Z20" s="76">
        <v>0</v>
      </c>
      <c r="AA20" s="76">
        <v>0</v>
      </c>
      <c r="AB20" s="77">
        <v>22770</v>
      </c>
      <c r="AC20" s="149"/>
      <c r="AD20" s="100">
        <v>119.4</v>
      </c>
      <c r="AE20" s="100">
        <v>531</v>
      </c>
      <c r="AF20" s="100">
        <v>0</v>
      </c>
      <c r="AG20" s="100">
        <v>866.4</v>
      </c>
    </row>
    <row r="21" spans="1:33" x14ac:dyDescent="0.2">
      <c r="A21" s="75" t="s">
        <v>17</v>
      </c>
      <c r="B21" s="76">
        <v>4.72</v>
      </c>
      <c r="C21" s="76">
        <v>12.64</v>
      </c>
      <c r="D21" s="76">
        <v>1.032</v>
      </c>
      <c r="E21" s="76">
        <v>3288</v>
      </c>
      <c r="F21" s="76">
        <v>4292</v>
      </c>
      <c r="G21" s="76">
        <v>87.100000000000009</v>
      </c>
      <c r="H21" s="76">
        <v>1960</v>
      </c>
      <c r="I21" s="76">
        <v>1960.4</v>
      </c>
      <c r="J21" s="76">
        <v>2035.2</v>
      </c>
      <c r="K21" s="76">
        <v>2036.4</v>
      </c>
      <c r="L21" s="76">
        <v>326.25</v>
      </c>
      <c r="M21" s="76">
        <v>86.2</v>
      </c>
      <c r="N21" s="76">
        <v>326.2</v>
      </c>
      <c r="O21" s="76">
        <v>214.8</v>
      </c>
      <c r="P21" s="76">
        <v>568</v>
      </c>
      <c r="Q21" s="76">
        <v>256.60000000000002</v>
      </c>
      <c r="R21" s="76">
        <v>516.79999999999995</v>
      </c>
      <c r="S21" s="76">
        <v>1191.2</v>
      </c>
      <c r="T21" s="76">
        <v>1191.6000000000001</v>
      </c>
      <c r="U21" s="76"/>
      <c r="V21" s="76"/>
      <c r="W21" s="76">
        <v>4307.6000000000004</v>
      </c>
      <c r="X21" s="76">
        <v>3845.6</v>
      </c>
      <c r="Y21" s="76">
        <v>14262.6</v>
      </c>
      <c r="Z21" s="76">
        <v>0</v>
      </c>
      <c r="AA21" s="76">
        <v>0</v>
      </c>
      <c r="AB21" s="77">
        <v>22822.799999999999</v>
      </c>
      <c r="AC21" s="149"/>
      <c r="AD21" s="100">
        <v>103.2</v>
      </c>
      <c r="AE21" s="100">
        <v>520.20000000000005</v>
      </c>
      <c r="AF21" s="100">
        <v>0</v>
      </c>
      <c r="AG21" s="100">
        <v>856.5</v>
      </c>
    </row>
    <row r="22" spans="1:33" x14ac:dyDescent="0.2">
      <c r="A22" s="75" t="s">
        <v>18</v>
      </c>
      <c r="B22" s="76">
        <v>4.72</v>
      </c>
      <c r="C22" s="76">
        <v>12.84</v>
      </c>
      <c r="D22" s="76">
        <v>1.135</v>
      </c>
      <c r="E22" s="76">
        <v>3366</v>
      </c>
      <c r="F22" s="76">
        <v>4436</v>
      </c>
      <c r="G22" s="76">
        <v>85.100000000000009</v>
      </c>
      <c r="H22" s="76">
        <v>1997.6000000000001</v>
      </c>
      <c r="I22" s="76">
        <v>1997.2</v>
      </c>
      <c r="J22" s="76">
        <v>2118</v>
      </c>
      <c r="K22" s="76">
        <v>2118</v>
      </c>
      <c r="L22" s="76">
        <v>331.65000000000003</v>
      </c>
      <c r="M22" s="76">
        <v>107.60000000000001</v>
      </c>
      <c r="N22" s="76">
        <v>345.2</v>
      </c>
      <c r="O22" s="76">
        <v>230.8</v>
      </c>
      <c r="P22" s="76">
        <v>603.4</v>
      </c>
      <c r="Q22" s="76">
        <v>239.20000000000002</v>
      </c>
      <c r="R22" s="76">
        <v>569.4</v>
      </c>
      <c r="S22" s="76">
        <v>1170.4000000000001</v>
      </c>
      <c r="T22" s="76">
        <v>1170</v>
      </c>
      <c r="U22" s="76"/>
      <c r="V22" s="76"/>
      <c r="W22" s="76">
        <v>4452.8</v>
      </c>
      <c r="X22" s="76">
        <v>3913.8</v>
      </c>
      <c r="Y22" s="76">
        <v>14229.6</v>
      </c>
      <c r="Z22" s="76">
        <v>0</v>
      </c>
      <c r="AA22" s="76">
        <v>0</v>
      </c>
      <c r="AB22" s="77">
        <v>23014.2</v>
      </c>
      <c r="AC22" s="149"/>
      <c r="AD22" s="100">
        <v>99</v>
      </c>
      <c r="AE22" s="100">
        <v>506.1</v>
      </c>
      <c r="AF22" s="100">
        <v>0</v>
      </c>
      <c r="AG22" s="100">
        <v>837.30000000000007</v>
      </c>
    </row>
    <row r="23" spans="1:33" x14ac:dyDescent="0.2">
      <c r="A23" s="75" t="s">
        <v>19</v>
      </c>
      <c r="B23" s="76">
        <v>4.6399999999999997</v>
      </c>
      <c r="C23" s="76">
        <v>12.84</v>
      </c>
      <c r="D23" s="76">
        <v>1.073</v>
      </c>
      <c r="E23" s="76">
        <v>3370</v>
      </c>
      <c r="F23" s="76">
        <v>4524</v>
      </c>
      <c r="G23" s="76">
        <v>86.5</v>
      </c>
      <c r="H23" s="76">
        <v>1960.8</v>
      </c>
      <c r="I23" s="76">
        <v>1961.2</v>
      </c>
      <c r="J23" s="76">
        <v>2226</v>
      </c>
      <c r="K23" s="76">
        <v>2225.4</v>
      </c>
      <c r="L23" s="76">
        <v>357</v>
      </c>
      <c r="M23" s="76">
        <v>91</v>
      </c>
      <c r="N23" s="76">
        <v>317.40000000000003</v>
      </c>
      <c r="O23" s="76">
        <v>214.4</v>
      </c>
      <c r="P23" s="76">
        <v>641</v>
      </c>
      <c r="Q23" s="76">
        <v>231.6</v>
      </c>
      <c r="R23" s="76">
        <v>555.6</v>
      </c>
      <c r="S23" s="76">
        <v>1207.2</v>
      </c>
      <c r="T23" s="76">
        <v>1207.6000000000001</v>
      </c>
      <c r="U23" s="76"/>
      <c r="V23" s="76"/>
      <c r="W23" s="76">
        <v>4538.6000000000004</v>
      </c>
      <c r="X23" s="76">
        <v>4019.4</v>
      </c>
      <c r="Y23" s="76">
        <v>14421</v>
      </c>
      <c r="Z23" s="76">
        <v>0</v>
      </c>
      <c r="AA23" s="76">
        <v>0</v>
      </c>
      <c r="AB23" s="77">
        <v>23397</v>
      </c>
      <c r="AC23" s="149"/>
      <c r="AD23" s="100">
        <v>105</v>
      </c>
      <c r="AE23" s="100">
        <v>603.9</v>
      </c>
      <c r="AF23" s="100">
        <v>0</v>
      </c>
      <c r="AG23" s="100">
        <v>856.80000000000007</v>
      </c>
    </row>
    <row r="24" spans="1:33" x14ac:dyDescent="0.2">
      <c r="A24" s="75" t="s">
        <v>20</v>
      </c>
      <c r="B24" s="76">
        <v>4.84</v>
      </c>
      <c r="C24" s="76">
        <v>12.96</v>
      </c>
      <c r="D24" s="76">
        <v>1.095</v>
      </c>
      <c r="E24" s="76">
        <v>3366</v>
      </c>
      <c r="F24" s="76">
        <v>4488</v>
      </c>
      <c r="G24" s="76">
        <v>88.2</v>
      </c>
      <c r="H24" s="76">
        <v>1930.4</v>
      </c>
      <c r="I24" s="76">
        <v>1930.8</v>
      </c>
      <c r="J24" s="76">
        <v>2210.4</v>
      </c>
      <c r="K24" s="76">
        <v>2210.4</v>
      </c>
      <c r="L24" s="76">
        <v>355.2</v>
      </c>
      <c r="M24" s="76">
        <v>76</v>
      </c>
      <c r="N24" s="76">
        <v>330.8</v>
      </c>
      <c r="O24" s="76">
        <v>180.8</v>
      </c>
      <c r="P24" s="76">
        <v>671.2</v>
      </c>
      <c r="Q24" s="76">
        <v>243.6</v>
      </c>
      <c r="R24" s="76">
        <v>545.4</v>
      </c>
      <c r="S24" s="76">
        <v>1216.8</v>
      </c>
      <c r="T24" s="76">
        <v>1216.8</v>
      </c>
      <c r="U24" s="76"/>
      <c r="V24" s="76"/>
      <c r="W24" s="76">
        <v>4505.6000000000004</v>
      </c>
      <c r="X24" s="76">
        <v>4103</v>
      </c>
      <c r="Y24" s="76">
        <v>14671.800000000001</v>
      </c>
      <c r="Z24" s="76">
        <v>0</v>
      </c>
      <c r="AA24" s="76">
        <v>0</v>
      </c>
      <c r="AB24" s="77">
        <v>23707.200000000001</v>
      </c>
      <c r="AC24" s="149"/>
      <c r="AD24" s="100">
        <v>136.80000000000001</v>
      </c>
      <c r="AE24" s="100">
        <v>692.1</v>
      </c>
      <c r="AF24" s="100">
        <v>0</v>
      </c>
      <c r="AG24" s="100">
        <v>876</v>
      </c>
    </row>
    <row r="25" spans="1:33" x14ac:dyDescent="0.2">
      <c r="A25" s="75" t="s">
        <v>21</v>
      </c>
      <c r="B25" s="76">
        <v>4.5600000000000005</v>
      </c>
      <c r="C25" s="76">
        <v>12.72</v>
      </c>
      <c r="D25" s="76">
        <v>1.032</v>
      </c>
      <c r="E25" s="76">
        <v>3316</v>
      </c>
      <c r="F25" s="76">
        <v>4734</v>
      </c>
      <c r="G25" s="76">
        <v>84.600000000000009</v>
      </c>
      <c r="H25" s="76">
        <v>1852</v>
      </c>
      <c r="I25" s="76">
        <v>1851.6000000000001</v>
      </c>
      <c r="J25" s="76">
        <v>2439.6</v>
      </c>
      <c r="K25" s="76">
        <v>2440.2000000000003</v>
      </c>
      <c r="L25" s="76">
        <v>362.85</v>
      </c>
      <c r="M25" s="76">
        <v>76.8</v>
      </c>
      <c r="N25" s="76">
        <v>353.40000000000003</v>
      </c>
      <c r="O25" s="76">
        <v>195.20000000000002</v>
      </c>
      <c r="P25" s="76">
        <v>709.6</v>
      </c>
      <c r="Q25" s="76">
        <v>229.6</v>
      </c>
      <c r="R25" s="76">
        <v>553.80000000000007</v>
      </c>
      <c r="S25" s="76">
        <v>1188.8</v>
      </c>
      <c r="T25" s="76">
        <v>1188</v>
      </c>
      <c r="U25" s="76"/>
      <c r="V25" s="76"/>
      <c r="W25" s="76">
        <v>4752</v>
      </c>
      <c r="X25" s="76">
        <v>4032.6</v>
      </c>
      <c r="Y25" s="76">
        <v>14757.6</v>
      </c>
      <c r="Z25" s="76">
        <v>0</v>
      </c>
      <c r="AA25" s="76">
        <v>0</v>
      </c>
      <c r="AB25" s="77">
        <v>23964.600000000002</v>
      </c>
      <c r="AC25" s="149"/>
      <c r="AD25" s="100">
        <v>153.6</v>
      </c>
      <c r="AE25" s="100">
        <v>672.30000000000007</v>
      </c>
      <c r="AF25" s="100">
        <v>0</v>
      </c>
      <c r="AG25" s="100">
        <v>882</v>
      </c>
    </row>
    <row r="26" spans="1:33" x14ac:dyDescent="0.2">
      <c r="A26" s="75" t="s">
        <v>22</v>
      </c>
      <c r="B26" s="76">
        <v>4.4400000000000004</v>
      </c>
      <c r="C26" s="76">
        <v>12.84</v>
      </c>
      <c r="D26" s="76">
        <v>1.075</v>
      </c>
      <c r="E26" s="76">
        <v>3308</v>
      </c>
      <c r="F26" s="76">
        <v>4656</v>
      </c>
      <c r="G26" s="76">
        <v>82.600000000000009</v>
      </c>
      <c r="H26" s="76">
        <v>1810.4</v>
      </c>
      <c r="I26" s="76">
        <v>1810.4</v>
      </c>
      <c r="J26" s="76">
        <v>2368.8000000000002</v>
      </c>
      <c r="K26" s="76">
        <v>2368.2000000000003</v>
      </c>
      <c r="L26" s="76">
        <v>388.2</v>
      </c>
      <c r="M26" s="76">
        <v>75.600000000000009</v>
      </c>
      <c r="N26" s="76">
        <v>364.8</v>
      </c>
      <c r="O26" s="76">
        <v>201.8</v>
      </c>
      <c r="P26" s="76">
        <v>716.6</v>
      </c>
      <c r="Q26" s="76">
        <v>232.8</v>
      </c>
      <c r="R26" s="76">
        <v>528.20000000000005</v>
      </c>
      <c r="S26" s="76">
        <v>1188</v>
      </c>
      <c r="T26" s="76">
        <v>1188.4000000000001</v>
      </c>
      <c r="U26" s="76"/>
      <c r="V26" s="76"/>
      <c r="W26" s="76">
        <v>4672.8</v>
      </c>
      <c r="X26" s="76">
        <v>3968.8</v>
      </c>
      <c r="Y26" s="76">
        <v>14473.800000000001</v>
      </c>
      <c r="Z26" s="76">
        <v>0</v>
      </c>
      <c r="AA26" s="76">
        <v>0</v>
      </c>
      <c r="AB26" s="77">
        <v>23535.600000000002</v>
      </c>
      <c r="AC26" s="149"/>
      <c r="AD26" s="100">
        <v>147.6</v>
      </c>
      <c r="AE26" s="100">
        <v>620.70000000000005</v>
      </c>
      <c r="AF26" s="100">
        <v>0</v>
      </c>
      <c r="AG26" s="100">
        <v>868.2</v>
      </c>
    </row>
    <row r="27" spans="1:33" x14ac:dyDescent="0.2">
      <c r="A27" s="75" t="s">
        <v>23</v>
      </c>
      <c r="B27" s="76">
        <v>3.96</v>
      </c>
      <c r="C27" s="76">
        <v>13.64</v>
      </c>
      <c r="D27" s="76">
        <v>1.0760000000000001</v>
      </c>
      <c r="E27" s="76">
        <v>3200</v>
      </c>
      <c r="F27" s="76">
        <v>4646</v>
      </c>
      <c r="G27" s="76">
        <v>79.600000000000009</v>
      </c>
      <c r="H27" s="76">
        <v>1752</v>
      </c>
      <c r="I27" s="76">
        <v>1752.4</v>
      </c>
      <c r="J27" s="76">
        <v>2320.8000000000002</v>
      </c>
      <c r="K27" s="76">
        <v>2321.4</v>
      </c>
      <c r="L27" s="76">
        <v>361.65000000000003</v>
      </c>
      <c r="M27" s="76">
        <v>76</v>
      </c>
      <c r="N27" s="76">
        <v>339.6</v>
      </c>
      <c r="O27" s="76">
        <v>235</v>
      </c>
      <c r="P27" s="76">
        <v>710.2</v>
      </c>
      <c r="Q27" s="76">
        <v>221</v>
      </c>
      <c r="R27" s="76">
        <v>563</v>
      </c>
      <c r="S27" s="76">
        <v>1182.4000000000001</v>
      </c>
      <c r="T27" s="76">
        <v>1182</v>
      </c>
      <c r="U27" s="76"/>
      <c r="V27" s="76"/>
      <c r="W27" s="76">
        <v>4661.8</v>
      </c>
      <c r="X27" s="76">
        <v>3832.4</v>
      </c>
      <c r="Y27" s="76">
        <v>14467.2</v>
      </c>
      <c r="Z27" s="76">
        <v>0</v>
      </c>
      <c r="AA27" s="76">
        <v>0</v>
      </c>
      <c r="AB27" s="77">
        <v>23377.200000000001</v>
      </c>
      <c r="AC27" s="149"/>
      <c r="AD27" s="100">
        <v>148.20000000000002</v>
      </c>
      <c r="AE27" s="100">
        <v>589.20000000000005</v>
      </c>
      <c r="AF27" s="100">
        <v>0</v>
      </c>
      <c r="AG27" s="100">
        <v>852.9</v>
      </c>
    </row>
    <row r="28" spans="1:33" x14ac:dyDescent="0.2">
      <c r="A28" s="75" t="s">
        <v>24</v>
      </c>
      <c r="B28" s="76">
        <v>4.24</v>
      </c>
      <c r="C28" s="76">
        <v>13.76</v>
      </c>
      <c r="D28" s="76">
        <v>0.96100000000000008</v>
      </c>
      <c r="E28" s="76">
        <v>3038</v>
      </c>
      <c r="F28" s="76">
        <v>4452</v>
      </c>
      <c r="G28" s="76">
        <v>74.3</v>
      </c>
      <c r="H28" s="76">
        <v>1657.6000000000001</v>
      </c>
      <c r="I28" s="76">
        <v>1657.6000000000001</v>
      </c>
      <c r="J28" s="76">
        <v>2264.4</v>
      </c>
      <c r="K28" s="76">
        <v>2265</v>
      </c>
      <c r="L28" s="76">
        <v>340.35</v>
      </c>
      <c r="M28" s="76">
        <v>73.8</v>
      </c>
      <c r="N28" s="76">
        <v>270.60000000000002</v>
      </c>
      <c r="O28" s="76">
        <v>255.20000000000002</v>
      </c>
      <c r="P28" s="76">
        <v>684</v>
      </c>
      <c r="Q28" s="76">
        <v>205.8</v>
      </c>
      <c r="R28" s="76">
        <v>461.8</v>
      </c>
      <c r="S28" s="76">
        <v>1192</v>
      </c>
      <c r="T28" s="76">
        <v>1192.8</v>
      </c>
      <c r="U28" s="76"/>
      <c r="V28" s="76"/>
      <c r="W28" s="76">
        <v>4468.2</v>
      </c>
      <c r="X28" s="76">
        <v>3632.2000000000003</v>
      </c>
      <c r="Y28" s="76">
        <v>14190</v>
      </c>
      <c r="Z28" s="76">
        <v>0</v>
      </c>
      <c r="AA28" s="76">
        <v>0</v>
      </c>
      <c r="AB28" s="77">
        <v>22697.4</v>
      </c>
      <c r="AC28" s="149"/>
      <c r="AD28" s="100">
        <v>138</v>
      </c>
      <c r="AE28" s="100">
        <v>555.30000000000007</v>
      </c>
      <c r="AF28" s="100">
        <v>0</v>
      </c>
      <c r="AG28" s="100">
        <v>776.7</v>
      </c>
    </row>
    <row r="29" spans="1:33" x14ac:dyDescent="0.2">
      <c r="A29" s="75" t="s">
        <v>25</v>
      </c>
      <c r="B29" s="76">
        <v>3.7600000000000002</v>
      </c>
      <c r="C29" s="76">
        <v>13.92</v>
      </c>
      <c r="D29" s="76">
        <v>0.92500000000000004</v>
      </c>
      <c r="E29" s="76">
        <v>2850</v>
      </c>
      <c r="F29" s="76">
        <v>4144</v>
      </c>
      <c r="G29" s="76">
        <v>69.8</v>
      </c>
      <c r="H29" s="76">
        <v>1540.8</v>
      </c>
      <c r="I29" s="76">
        <v>1540.4</v>
      </c>
      <c r="J29" s="76">
        <v>2148</v>
      </c>
      <c r="K29" s="76">
        <v>2147.4</v>
      </c>
      <c r="L29" s="76">
        <v>311.10000000000002</v>
      </c>
      <c r="M29" s="76">
        <v>73</v>
      </c>
      <c r="N29" s="76">
        <v>247.8</v>
      </c>
      <c r="O29" s="76">
        <v>249.4</v>
      </c>
      <c r="P29" s="76">
        <v>654.6</v>
      </c>
      <c r="Q29" s="76">
        <v>201.6</v>
      </c>
      <c r="R29" s="76">
        <v>391</v>
      </c>
      <c r="S29" s="76">
        <v>1102.4000000000001</v>
      </c>
      <c r="T29" s="76">
        <v>1102</v>
      </c>
      <c r="U29" s="76"/>
      <c r="V29" s="76"/>
      <c r="W29" s="76">
        <v>4160.2</v>
      </c>
      <c r="X29" s="76">
        <v>3407.8</v>
      </c>
      <c r="Y29" s="76">
        <v>13635.6</v>
      </c>
      <c r="Z29" s="76">
        <v>0</v>
      </c>
      <c r="AA29" s="76">
        <v>0</v>
      </c>
      <c r="AB29" s="77">
        <v>21582</v>
      </c>
      <c r="AC29" s="149"/>
      <c r="AD29" s="100">
        <v>103.2</v>
      </c>
      <c r="AE29" s="100">
        <v>518.4</v>
      </c>
      <c r="AF29" s="100">
        <v>0</v>
      </c>
      <c r="AG29" s="100">
        <v>720.6</v>
      </c>
    </row>
    <row r="30" spans="1:33" ht="13.5" thickBot="1" x14ac:dyDescent="0.25">
      <c r="A30" s="78" t="s">
        <v>26</v>
      </c>
      <c r="B30" s="79">
        <v>3.52</v>
      </c>
      <c r="C30" s="79">
        <v>14.280000000000001</v>
      </c>
      <c r="D30" s="79">
        <v>0.79200000000000004</v>
      </c>
      <c r="E30" s="79">
        <v>2630</v>
      </c>
      <c r="F30" s="79">
        <v>3858</v>
      </c>
      <c r="G30" s="79">
        <v>68.3</v>
      </c>
      <c r="H30" s="79">
        <v>1412.8</v>
      </c>
      <c r="I30" s="79">
        <v>1412.8</v>
      </c>
      <c r="J30" s="79">
        <v>1981.2</v>
      </c>
      <c r="K30" s="79">
        <v>1980.6000000000001</v>
      </c>
      <c r="L30" s="79">
        <v>268.05</v>
      </c>
      <c r="M30" s="79">
        <v>61.6</v>
      </c>
      <c r="N30" s="79">
        <v>234</v>
      </c>
      <c r="O30" s="79">
        <v>193.6</v>
      </c>
      <c r="P30" s="79">
        <v>624.20000000000005</v>
      </c>
      <c r="Q30" s="79">
        <v>194.6</v>
      </c>
      <c r="R30" s="79">
        <v>395.8</v>
      </c>
      <c r="S30" s="79">
        <v>1045.5999999999999</v>
      </c>
      <c r="T30" s="79">
        <v>1046</v>
      </c>
      <c r="U30" s="79"/>
      <c r="V30" s="79"/>
      <c r="W30" s="79">
        <v>3874.2000000000003</v>
      </c>
      <c r="X30" s="79">
        <v>3130.6</v>
      </c>
      <c r="Y30" s="79">
        <v>13180.2</v>
      </c>
      <c r="Z30" s="79">
        <v>0</v>
      </c>
      <c r="AA30" s="79">
        <v>0</v>
      </c>
      <c r="AB30" s="80">
        <v>20545.8</v>
      </c>
      <c r="AC30" s="149"/>
      <c r="AD30" s="103">
        <v>97.2</v>
      </c>
      <c r="AE30" s="103">
        <v>465</v>
      </c>
      <c r="AF30" s="103">
        <v>0</v>
      </c>
      <c r="AG30" s="103">
        <v>664.5</v>
      </c>
    </row>
    <row r="31" spans="1:33" s="55" customFormat="1" hidden="1" x14ac:dyDescent="0.2">
      <c r="A31" s="46" t="s">
        <v>2</v>
      </c>
      <c r="B31" s="55">
        <f t="shared" ref="B31:AB31" si="0">SUM(B7:B30)</f>
        <v>108.88</v>
      </c>
      <c r="C31" s="55">
        <f t="shared" si="0"/>
        <v>320.39999999999998</v>
      </c>
      <c r="D31" s="55">
        <f t="shared" si="0"/>
        <v>25.666000000000004</v>
      </c>
      <c r="E31" s="55">
        <f t="shared" si="0"/>
        <v>72928</v>
      </c>
      <c r="F31" s="55">
        <f t="shared" si="0"/>
        <v>96452</v>
      </c>
      <c r="G31" s="55">
        <f t="shared" si="0"/>
        <v>1860.3999999999994</v>
      </c>
      <c r="H31" s="55">
        <f t="shared" si="0"/>
        <v>41495.200000000004</v>
      </c>
      <c r="I31" s="55">
        <f t="shared" si="0"/>
        <v>41495.200000000012</v>
      </c>
      <c r="J31" s="55">
        <f t="shared" si="0"/>
        <v>48324.000000000007</v>
      </c>
      <c r="K31" s="55">
        <f t="shared" si="0"/>
        <v>48324.6</v>
      </c>
      <c r="L31" s="55">
        <f t="shared" si="0"/>
        <v>7812.6</v>
      </c>
      <c r="M31" s="55">
        <f t="shared" si="0"/>
        <v>1858.3999999999996</v>
      </c>
      <c r="N31" s="55">
        <f t="shared" si="0"/>
        <v>7491.4</v>
      </c>
      <c r="O31" s="55">
        <f t="shared" si="0"/>
        <v>4823.4000000000005</v>
      </c>
      <c r="P31" s="55">
        <f t="shared" si="0"/>
        <v>14654.2</v>
      </c>
      <c r="Q31" s="55">
        <f t="shared" si="0"/>
        <v>5191.8</v>
      </c>
      <c r="R31" s="55">
        <f t="shared" si="0"/>
        <v>10888.8</v>
      </c>
      <c r="S31" s="55">
        <f t="shared" si="0"/>
        <v>24764.799999999999</v>
      </c>
      <c r="T31" s="55">
        <f t="shared" si="0"/>
        <v>24764.799999999999</v>
      </c>
      <c r="U31" s="55">
        <f t="shared" si="0"/>
        <v>0</v>
      </c>
      <c r="V31" s="55">
        <f t="shared" si="0"/>
        <v>0</v>
      </c>
      <c r="W31" s="55">
        <f t="shared" si="0"/>
        <v>96822</v>
      </c>
      <c r="X31" s="55">
        <f t="shared" si="0"/>
        <v>86948.400000000009</v>
      </c>
      <c r="Y31" s="55">
        <f t="shared" si="0"/>
        <v>331234.2</v>
      </c>
      <c r="Z31" s="55">
        <f t="shared" si="0"/>
        <v>0</v>
      </c>
      <c r="AA31" s="55">
        <f t="shared" si="0"/>
        <v>0</v>
      </c>
      <c r="AB31" s="55">
        <f t="shared" si="0"/>
        <v>524330.4</v>
      </c>
      <c r="AC31" s="15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115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115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146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147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148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6.32</v>
      </c>
      <c r="C41" s="97">
        <v>2.88</v>
      </c>
      <c r="D41" s="97">
        <v>6.4000000000000001E-2</v>
      </c>
      <c r="E41" s="97">
        <v>890</v>
      </c>
      <c r="F41" s="97">
        <v>1484</v>
      </c>
      <c r="G41" s="97">
        <v>48.2</v>
      </c>
      <c r="H41" s="97">
        <v>469.6</v>
      </c>
      <c r="I41" s="97">
        <v>469.6</v>
      </c>
      <c r="J41" s="97">
        <v>579.6</v>
      </c>
      <c r="K41" s="97">
        <v>579.6</v>
      </c>
      <c r="L41" s="97">
        <v>85.8</v>
      </c>
      <c r="M41" s="97">
        <v>27</v>
      </c>
      <c r="N41" s="97">
        <v>114.4</v>
      </c>
      <c r="O41" s="97">
        <v>49.800000000000004</v>
      </c>
      <c r="P41" s="97">
        <v>149.20000000000002</v>
      </c>
      <c r="Q41" s="97">
        <v>103.60000000000001</v>
      </c>
      <c r="R41" s="97">
        <v>215.4</v>
      </c>
      <c r="S41" s="97">
        <v>501.6</v>
      </c>
      <c r="T41" s="97">
        <v>501.6</v>
      </c>
      <c r="U41" s="97"/>
      <c r="V41" s="97"/>
      <c r="W41" s="97">
        <v>1810.6000000000001</v>
      </c>
      <c r="X41" s="97">
        <v>1278.2</v>
      </c>
      <c r="Y41" s="97">
        <v>0</v>
      </c>
      <c r="Z41" s="97">
        <v>2343</v>
      </c>
      <c r="AA41" s="97">
        <v>19.8</v>
      </c>
      <c r="AB41" s="98">
        <v>1716</v>
      </c>
      <c r="AC41" s="115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6.48</v>
      </c>
      <c r="C42" s="100">
        <v>2.84</v>
      </c>
      <c r="D42" s="100">
        <v>6.4000000000000001E-2</v>
      </c>
      <c r="E42" s="100">
        <v>888</v>
      </c>
      <c r="F42" s="100">
        <v>1456</v>
      </c>
      <c r="G42" s="100">
        <v>47.300000000000004</v>
      </c>
      <c r="H42" s="100">
        <v>472</v>
      </c>
      <c r="I42" s="100">
        <v>472</v>
      </c>
      <c r="J42" s="100">
        <v>570</v>
      </c>
      <c r="K42" s="100">
        <v>569.4</v>
      </c>
      <c r="L42" s="100">
        <v>82.95</v>
      </c>
      <c r="M42" s="100">
        <v>30.400000000000002</v>
      </c>
      <c r="N42" s="100">
        <v>112.2</v>
      </c>
      <c r="O42" s="100">
        <v>36</v>
      </c>
      <c r="P42" s="100">
        <v>146.6</v>
      </c>
      <c r="Q42" s="100">
        <v>101.60000000000001</v>
      </c>
      <c r="R42" s="100">
        <v>223.6</v>
      </c>
      <c r="S42" s="100">
        <v>497.6</v>
      </c>
      <c r="T42" s="100">
        <v>497.6</v>
      </c>
      <c r="U42" s="100"/>
      <c r="V42" s="100"/>
      <c r="W42" s="100">
        <v>1768.8</v>
      </c>
      <c r="X42" s="100">
        <v>1269.4000000000001</v>
      </c>
      <c r="Y42" s="100">
        <v>0</v>
      </c>
      <c r="Z42" s="100">
        <v>2428.8000000000002</v>
      </c>
      <c r="AA42" s="100">
        <v>46.2</v>
      </c>
      <c r="AB42" s="101">
        <v>1379.4</v>
      </c>
      <c r="AC42" s="115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6.6000000000000005</v>
      </c>
      <c r="C43" s="100">
        <v>2.8000000000000003</v>
      </c>
      <c r="D43" s="100">
        <v>6.5000000000000002E-2</v>
      </c>
      <c r="E43" s="100">
        <v>868</v>
      </c>
      <c r="F43" s="100">
        <v>1420</v>
      </c>
      <c r="G43" s="100">
        <v>47.300000000000004</v>
      </c>
      <c r="H43" s="100">
        <v>458.40000000000003</v>
      </c>
      <c r="I43" s="100">
        <v>458.40000000000003</v>
      </c>
      <c r="J43" s="100">
        <v>574.80000000000007</v>
      </c>
      <c r="K43" s="100">
        <v>574.80000000000007</v>
      </c>
      <c r="L43" s="100">
        <v>81.75</v>
      </c>
      <c r="M43" s="100">
        <v>28.400000000000002</v>
      </c>
      <c r="N43" s="100">
        <v>116.2</v>
      </c>
      <c r="O43" s="100">
        <v>38.4</v>
      </c>
      <c r="P43" s="100">
        <v>145.20000000000002</v>
      </c>
      <c r="Q43" s="100">
        <v>101.4</v>
      </c>
      <c r="R43" s="100">
        <v>189.6</v>
      </c>
      <c r="S43" s="100">
        <v>483.2</v>
      </c>
      <c r="T43" s="100">
        <v>483.2</v>
      </c>
      <c r="U43" s="100"/>
      <c r="V43" s="100"/>
      <c r="W43" s="100">
        <v>1724.8</v>
      </c>
      <c r="X43" s="100">
        <v>1245.2</v>
      </c>
      <c r="Y43" s="100">
        <v>0</v>
      </c>
      <c r="Z43" s="100">
        <v>2415.6</v>
      </c>
      <c r="AA43" s="100">
        <v>105.60000000000001</v>
      </c>
      <c r="AB43" s="101">
        <v>851.4</v>
      </c>
      <c r="AC43" s="115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7.04</v>
      </c>
      <c r="C44" s="100">
        <v>2.8000000000000003</v>
      </c>
      <c r="D44" s="100">
        <v>5.9000000000000004E-2</v>
      </c>
      <c r="E44" s="100">
        <v>836</v>
      </c>
      <c r="F44" s="100">
        <v>1320</v>
      </c>
      <c r="G44" s="100">
        <v>45.4</v>
      </c>
      <c r="H44" s="100">
        <v>444</v>
      </c>
      <c r="I44" s="100">
        <v>444.40000000000003</v>
      </c>
      <c r="J44" s="100">
        <v>546</v>
      </c>
      <c r="K44" s="100">
        <v>546</v>
      </c>
      <c r="L44" s="100">
        <v>78.900000000000006</v>
      </c>
      <c r="M44" s="100">
        <v>27</v>
      </c>
      <c r="N44" s="100">
        <v>108.60000000000001</v>
      </c>
      <c r="O44" s="100">
        <v>34.4</v>
      </c>
      <c r="P44" s="100">
        <v>140</v>
      </c>
      <c r="Q44" s="100">
        <v>96</v>
      </c>
      <c r="R44" s="100">
        <v>167.8</v>
      </c>
      <c r="S44" s="100">
        <v>444.8</v>
      </c>
      <c r="T44" s="100">
        <v>444.8</v>
      </c>
      <c r="U44" s="100"/>
      <c r="V44" s="100"/>
      <c r="W44" s="100">
        <v>1606</v>
      </c>
      <c r="X44" s="100">
        <v>1210</v>
      </c>
      <c r="Y44" s="100">
        <v>0</v>
      </c>
      <c r="Z44" s="100">
        <v>2494.8000000000002</v>
      </c>
      <c r="AA44" s="100">
        <v>660</v>
      </c>
      <c r="AB44" s="101">
        <v>184.8</v>
      </c>
      <c r="AC44" s="115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5.5200000000000005</v>
      </c>
      <c r="C45" s="100">
        <v>2.72</v>
      </c>
      <c r="D45" s="100">
        <v>6.2E-2</v>
      </c>
      <c r="E45" s="100">
        <v>850</v>
      </c>
      <c r="F45" s="100">
        <v>1282</v>
      </c>
      <c r="G45" s="100">
        <v>44.4</v>
      </c>
      <c r="H45" s="100">
        <v>435.2</v>
      </c>
      <c r="I45" s="100">
        <v>434.40000000000003</v>
      </c>
      <c r="J45" s="100">
        <v>553.20000000000005</v>
      </c>
      <c r="K45" s="100">
        <v>553.80000000000007</v>
      </c>
      <c r="L45" s="100">
        <v>106.95</v>
      </c>
      <c r="M45" s="100">
        <v>27</v>
      </c>
      <c r="N45" s="100">
        <v>105</v>
      </c>
      <c r="O45" s="100">
        <v>33.200000000000003</v>
      </c>
      <c r="P45" s="100">
        <v>137.4</v>
      </c>
      <c r="Q45" s="100">
        <v>95.4</v>
      </c>
      <c r="R45" s="100">
        <v>161</v>
      </c>
      <c r="S45" s="100">
        <v>411.2</v>
      </c>
      <c r="T45" s="100">
        <v>411.2</v>
      </c>
      <c r="U45" s="100"/>
      <c r="V45" s="100"/>
      <c r="W45" s="100">
        <v>1562</v>
      </c>
      <c r="X45" s="100">
        <v>1227.6000000000001</v>
      </c>
      <c r="Y45" s="100">
        <v>0</v>
      </c>
      <c r="Z45" s="100">
        <v>2626.8</v>
      </c>
      <c r="AA45" s="100">
        <v>1128.6000000000001</v>
      </c>
      <c r="AB45" s="101">
        <v>6.6000000000000005</v>
      </c>
      <c r="AC45" s="115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6.44</v>
      </c>
      <c r="C46" s="100">
        <v>2.7600000000000002</v>
      </c>
      <c r="D46" s="100">
        <v>6.5000000000000002E-2</v>
      </c>
      <c r="E46" s="100">
        <v>870</v>
      </c>
      <c r="F46" s="100">
        <v>1224</v>
      </c>
      <c r="G46" s="100">
        <v>44.2</v>
      </c>
      <c r="H46" s="100">
        <v>434.40000000000003</v>
      </c>
      <c r="I46" s="100">
        <v>434.8</v>
      </c>
      <c r="J46" s="100">
        <v>549.6</v>
      </c>
      <c r="K46" s="100">
        <v>549.6</v>
      </c>
      <c r="L46" s="100">
        <v>121.65</v>
      </c>
      <c r="M46" s="100">
        <v>29.400000000000002</v>
      </c>
      <c r="N46" s="100">
        <v>120.2</v>
      </c>
      <c r="O46" s="100">
        <v>37.200000000000003</v>
      </c>
      <c r="P46" s="100">
        <v>139.4</v>
      </c>
      <c r="Q46" s="100">
        <v>94</v>
      </c>
      <c r="R46" s="100">
        <v>158.80000000000001</v>
      </c>
      <c r="S46" s="100">
        <v>341.6</v>
      </c>
      <c r="T46" s="100">
        <v>341.6</v>
      </c>
      <c r="U46" s="100"/>
      <c r="V46" s="100"/>
      <c r="W46" s="100">
        <v>1496</v>
      </c>
      <c r="X46" s="100">
        <v>1190.2</v>
      </c>
      <c r="Y46" s="100">
        <v>0</v>
      </c>
      <c r="Z46" s="100">
        <v>2534.4</v>
      </c>
      <c r="AA46" s="100">
        <v>1108.8</v>
      </c>
      <c r="AB46" s="101">
        <v>6.6000000000000005</v>
      </c>
      <c r="AC46" s="115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5.88</v>
      </c>
      <c r="C47" s="100">
        <v>2.7600000000000002</v>
      </c>
      <c r="D47" s="100">
        <v>6.7000000000000004E-2</v>
      </c>
      <c r="E47" s="100">
        <v>884</v>
      </c>
      <c r="F47" s="100">
        <v>1244</v>
      </c>
      <c r="G47" s="100">
        <v>43.2</v>
      </c>
      <c r="H47" s="100">
        <v>445.6</v>
      </c>
      <c r="I47" s="100">
        <v>445.6</v>
      </c>
      <c r="J47" s="100">
        <v>556.80000000000007</v>
      </c>
      <c r="K47" s="100">
        <v>556.80000000000007</v>
      </c>
      <c r="L47" s="100">
        <v>121.5</v>
      </c>
      <c r="M47" s="100">
        <v>28.400000000000002</v>
      </c>
      <c r="N47" s="100">
        <v>131.4</v>
      </c>
      <c r="O47" s="100">
        <v>40.200000000000003</v>
      </c>
      <c r="P47" s="100">
        <v>143.6</v>
      </c>
      <c r="Q47" s="100">
        <v>95.600000000000009</v>
      </c>
      <c r="R47" s="100">
        <v>165.6</v>
      </c>
      <c r="S47" s="100">
        <v>329.6</v>
      </c>
      <c r="T47" s="100">
        <v>329.2</v>
      </c>
      <c r="U47" s="100"/>
      <c r="V47" s="100"/>
      <c r="W47" s="100">
        <v>1559.8</v>
      </c>
      <c r="X47" s="100">
        <v>1170.4000000000001</v>
      </c>
      <c r="Y47" s="100">
        <v>0</v>
      </c>
      <c r="Z47" s="100">
        <v>2402.4</v>
      </c>
      <c r="AA47" s="100">
        <v>376.2</v>
      </c>
      <c r="AB47" s="101">
        <v>158.4</v>
      </c>
      <c r="AC47" s="115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6.24</v>
      </c>
      <c r="C48" s="100">
        <v>2.7600000000000002</v>
      </c>
      <c r="D48" s="100">
        <v>6.8000000000000005E-2</v>
      </c>
      <c r="E48" s="100">
        <v>944</v>
      </c>
      <c r="F48" s="100">
        <v>1350</v>
      </c>
      <c r="G48" s="100">
        <v>44.9</v>
      </c>
      <c r="H48" s="100">
        <v>492.8</v>
      </c>
      <c r="I48" s="100">
        <v>492.8</v>
      </c>
      <c r="J48" s="100">
        <v>608.4</v>
      </c>
      <c r="K48" s="100">
        <v>609</v>
      </c>
      <c r="L48" s="100">
        <v>112.95</v>
      </c>
      <c r="M48" s="100">
        <v>31.400000000000002</v>
      </c>
      <c r="N48" s="100">
        <v>136</v>
      </c>
      <c r="O48" s="100">
        <v>66</v>
      </c>
      <c r="P48" s="100">
        <v>152.20000000000002</v>
      </c>
      <c r="Q48" s="100">
        <v>98.2</v>
      </c>
      <c r="R48" s="100">
        <v>176</v>
      </c>
      <c r="S48" s="100">
        <v>336.8</v>
      </c>
      <c r="T48" s="100">
        <v>337.6</v>
      </c>
      <c r="U48" s="100"/>
      <c r="V48" s="100"/>
      <c r="W48" s="100">
        <v>1740.2</v>
      </c>
      <c r="X48" s="100">
        <v>1280.4000000000001</v>
      </c>
      <c r="Y48" s="100">
        <v>0</v>
      </c>
      <c r="Z48" s="100">
        <v>2310</v>
      </c>
      <c r="AA48" s="100">
        <v>39.6</v>
      </c>
      <c r="AB48" s="101">
        <v>1742.4</v>
      </c>
      <c r="AC48" s="115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5.6000000000000005</v>
      </c>
      <c r="C49" s="100">
        <v>2.7600000000000002</v>
      </c>
      <c r="D49" s="100">
        <v>7.2000000000000008E-2</v>
      </c>
      <c r="E49" s="100">
        <v>1024</v>
      </c>
      <c r="F49" s="100">
        <v>1470</v>
      </c>
      <c r="G49" s="100">
        <v>44.5</v>
      </c>
      <c r="H49" s="100">
        <v>596</v>
      </c>
      <c r="I49" s="100">
        <v>596</v>
      </c>
      <c r="J49" s="100">
        <v>645.6</v>
      </c>
      <c r="K49" s="100">
        <v>645.6</v>
      </c>
      <c r="L49" s="100">
        <v>98.25</v>
      </c>
      <c r="M49" s="100">
        <v>32.799999999999997</v>
      </c>
      <c r="N49" s="100">
        <v>135.19999999999999</v>
      </c>
      <c r="O49" s="100">
        <v>75.2</v>
      </c>
      <c r="P49" s="100">
        <v>141.6</v>
      </c>
      <c r="Q49" s="100">
        <v>100.2</v>
      </c>
      <c r="R49" s="100">
        <v>213.4</v>
      </c>
      <c r="S49" s="100">
        <v>377.6</v>
      </c>
      <c r="T49" s="100">
        <v>376.8</v>
      </c>
      <c r="U49" s="100"/>
      <c r="V49" s="100"/>
      <c r="W49" s="100">
        <v>1894.2</v>
      </c>
      <c r="X49" s="100">
        <v>1375</v>
      </c>
      <c r="Y49" s="100">
        <v>0</v>
      </c>
      <c r="Z49" s="100">
        <v>1940.4</v>
      </c>
      <c r="AA49" s="100">
        <v>0</v>
      </c>
      <c r="AB49" s="101">
        <v>2600.4</v>
      </c>
      <c r="AC49" s="115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6.5200000000000005</v>
      </c>
      <c r="C50" s="100">
        <v>2.72</v>
      </c>
      <c r="D50" s="100">
        <v>7.2000000000000008E-2</v>
      </c>
      <c r="E50" s="100">
        <v>1010</v>
      </c>
      <c r="F50" s="100">
        <v>1510</v>
      </c>
      <c r="G50" s="100">
        <v>49.6</v>
      </c>
      <c r="H50" s="100">
        <v>572.80000000000007</v>
      </c>
      <c r="I50" s="100">
        <v>572.4</v>
      </c>
      <c r="J50" s="100">
        <v>682.80000000000007</v>
      </c>
      <c r="K50" s="100">
        <v>682.2</v>
      </c>
      <c r="L50" s="100">
        <v>104.85000000000001</v>
      </c>
      <c r="M50" s="100">
        <v>42.800000000000004</v>
      </c>
      <c r="N50" s="100">
        <v>135</v>
      </c>
      <c r="O50" s="100">
        <v>73.8</v>
      </c>
      <c r="P50" s="100">
        <v>121.4</v>
      </c>
      <c r="Q50" s="100">
        <v>105.4</v>
      </c>
      <c r="R50" s="100">
        <v>207.4</v>
      </c>
      <c r="S50" s="100">
        <v>385.6</v>
      </c>
      <c r="T50" s="100">
        <v>386.40000000000003</v>
      </c>
      <c r="U50" s="100"/>
      <c r="V50" s="100"/>
      <c r="W50" s="100">
        <v>1942.6000000000001</v>
      </c>
      <c r="X50" s="100">
        <v>1372.8</v>
      </c>
      <c r="Y50" s="100">
        <v>0</v>
      </c>
      <c r="Z50" s="100">
        <v>1669.8</v>
      </c>
      <c r="AA50" s="100">
        <v>0</v>
      </c>
      <c r="AB50" s="101">
        <v>2778.6</v>
      </c>
      <c r="AC50" s="115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5.32</v>
      </c>
      <c r="C51" s="100">
        <v>2.7600000000000002</v>
      </c>
      <c r="D51" s="100">
        <v>6.9000000000000006E-2</v>
      </c>
      <c r="E51" s="100">
        <v>1062</v>
      </c>
      <c r="F51" s="100">
        <v>1460</v>
      </c>
      <c r="G51" s="100">
        <v>50.1</v>
      </c>
      <c r="H51" s="100">
        <v>618.4</v>
      </c>
      <c r="I51" s="100">
        <v>619.20000000000005</v>
      </c>
      <c r="J51" s="100">
        <v>700.80000000000007</v>
      </c>
      <c r="K51" s="100">
        <v>700.80000000000007</v>
      </c>
      <c r="L51" s="100">
        <v>106.05</v>
      </c>
      <c r="M51" s="100">
        <v>63</v>
      </c>
      <c r="N51" s="100">
        <v>122.2</v>
      </c>
      <c r="O51" s="100">
        <v>36</v>
      </c>
      <c r="P51" s="100">
        <v>105</v>
      </c>
      <c r="Q51" s="100">
        <v>106</v>
      </c>
      <c r="R51" s="100">
        <v>205.4</v>
      </c>
      <c r="S51" s="100">
        <v>372.8</v>
      </c>
      <c r="T51" s="100">
        <v>372.40000000000003</v>
      </c>
      <c r="U51" s="100"/>
      <c r="V51" s="100"/>
      <c r="W51" s="100">
        <v>1861.2</v>
      </c>
      <c r="X51" s="100">
        <v>1423.4</v>
      </c>
      <c r="Y51" s="100">
        <v>0</v>
      </c>
      <c r="Z51" s="100">
        <v>1716</v>
      </c>
      <c r="AA51" s="100">
        <v>0</v>
      </c>
      <c r="AB51" s="101">
        <v>2805</v>
      </c>
    </row>
    <row r="52" spans="1:54" x14ac:dyDescent="0.2">
      <c r="A52" s="99" t="s">
        <v>14</v>
      </c>
      <c r="B52" s="100">
        <v>5.32</v>
      </c>
      <c r="C52" s="100">
        <v>2.7600000000000002</v>
      </c>
      <c r="D52" s="100">
        <v>6.9000000000000006E-2</v>
      </c>
      <c r="E52" s="100">
        <v>1034</v>
      </c>
      <c r="F52" s="100">
        <v>1414</v>
      </c>
      <c r="G52" s="100">
        <v>49.7</v>
      </c>
      <c r="H52" s="100">
        <v>596</v>
      </c>
      <c r="I52" s="100">
        <v>595.6</v>
      </c>
      <c r="J52" s="100">
        <v>660</v>
      </c>
      <c r="K52" s="100">
        <v>659.4</v>
      </c>
      <c r="L52" s="100">
        <v>114</v>
      </c>
      <c r="M52" s="100">
        <v>55</v>
      </c>
      <c r="N52" s="100">
        <v>118.2</v>
      </c>
      <c r="O52" s="100">
        <v>40</v>
      </c>
      <c r="P52" s="100">
        <v>103.2</v>
      </c>
      <c r="Q52" s="100">
        <v>103.8</v>
      </c>
      <c r="R52" s="100">
        <v>215.20000000000002</v>
      </c>
      <c r="S52" s="100">
        <v>358.40000000000003</v>
      </c>
      <c r="T52" s="100">
        <v>358.8</v>
      </c>
      <c r="U52" s="100"/>
      <c r="V52" s="100"/>
      <c r="W52" s="100">
        <v>1795.2</v>
      </c>
      <c r="X52" s="100">
        <v>1364</v>
      </c>
      <c r="Y52" s="100">
        <v>0</v>
      </c>
      <c r="Z52" s="100">
        <v>1716</v>
      </c>
      <c r="AA52" s="100">
        <v>0</v>
      </c>
      <c r="AB52" s="101">
        <v>2824.8</v>
      </c>
    </row>
    <row r="53" spans="1:54" x14ac:dyDescent="0.2">
      <c r="A53" s="99" t="s">
        <v>15</v>
      </c>
      <c r="B53" s="100">
        <v>6.4</v>
      </c>
      <c r="C53" s="100">
        <v>2.8000000000000003</v>
      </c>
      <c r="D53" s="100">
        <v>6.9000000000000006E-2</v>
      </c>
      <c r="E53" s="100">
        <v>966</v>
      </c>
      <c r="F53" s="100">
        <v>1464</v>
      </c>
      <c r="G53" s="100">
        <v>52.300000000000004</v>
      </c>
      <c r="H53" s="100">
        <v>515.20000000000005</v>
      </c>
      <c r="I53" s="100">
        <v>515.20000000000005</v>
      </c>
      <c r="J53" s="100">
        <v>673.2</v>
      </c>
      <c r="K53" s="100">
        <v>673.2</v>
      </c>
      <c r="L53" s="100">
        <v>129.30000000000001</v>
      </c>
      <c r="M53" s="100">
        <v>33.200000000000003</v>
      </c>
      <c r="N53" s="100">
        <v>128.6</v>
      </c>
      <c r="O53" s="100">
        <v>39.800000000000004</v>
      </c>
      <c r="P53" s="100">
        <v>121.8</v>
      </c>
      <c r="Q53" s="100">
        <v>102.60000000000001</v>
      </c>
      <c r="R53" s="100">
        <v>225</v>
      </c>
      <c r="S53" s="100">
        <v>375.2</v>
      </c>
      <c r="T53" s="100">
        <v>374.8</v>
      </c>
      <c r="U53" s="100"/>
      <c r="V53" s="100"/>
      <c r="W53" s="100">
        <v>1856.8</v>
      </c>
      <c r="X53" s="100">
        <v>1289.2</v>
      </c>
      <c r="Y53" s="100">
        <v>0</v>
      </c>
      <c r="Z53" s="100">
        <v>1980</v>
      </c>
      <c r="AA53" s="100">
        <v>0</v>
      </c>
      <c r="AB53" s="101">
        <v>2620.2000000000003</v>
      </c>
    </row>
    <row r="54" spans="1:54" x14ac:dyDescent="0.2">
      <c r="A54" s="99" t="s">
        <v>16</v>
      </c>
      <c r="B54" s="100">
        <v>5.24</v>
      </c>
      <c r="C54" s="100">
        <v>2.72</v>
      </c>
      <c r="D54" s="100">
        <v>6.5000000000000002E-2</v>
      </c>
      <c r="E54" s="100">
        <v>1076</v>
      </c>
      <c r="F54" s="100">
        <v>1550</v>
      </c>
      <c r="G54" s="100">
        <v>50.6</v>
      </c>
      <c r="H54" s="100">
        <v>574.4</v>
      </c>
      <c r="I54" s="100">
        <v>574.4</v>
      </c>
      <c r="J54" s="100">
        <v>624</v>
      </c>
      <c r="K54" s="100">
        <v>624</v>
      </c>
      <c r="L54" s="100">
        <v>141.15</v>
      </c>
      <c r="M54" s="100">
        <v>71</v>
      </c>
      <c r="N54" s="100">
        <v>130.6</v>
      </c>
      <c r="O54" s="100">
        <v>36.800000000000004</v>
      </c>
      <c r="P54" s="100">
        <v>108.8</v>
      </c>
      <c r="Q54" s="100">
        <v>118.60000000000001</v>
      </c>
      <c r="R54" s="100">
        <v>314.60000000000002</v>
      </c>
      <c r="S54" s="100">
        <v>424.8</v>
      </c>
      <c r="T54" s="100">
        <v>424.40000000000003</v>
      </c>
      <c r="U54" s="100"/>
      <c r="V54" s="100"/>
      <c r="W54" s="100">
        <v>1966.8</v>
      </c>
      <c r="X54" s="100">
        <v>1456.4</v>
      </c>
      <c r="Y54" s="100">
        <v>0</v>
      </c>
      <c r="Z54" s="100">
        <v>1927.2</v>
      </c>
      <c r="AA54" s="100">
        <v>0</v>
      </c>
      <c r="AB54" s="101">
        <v>2818.2000000000003</v>
      </c>
    </row>
    <row r="55" spans="1:54" x14ac:dyDescent="0.2">
      <c r="A55" s="99" t="s">
        <v>17</v>
      </c>
      <c r="B55" s="100">
        <v>6.16</v>
      </c>
      <c r="C55" s="100">
        <v>2.68</v>
      </c>
      <c r="D55" s="100">
        <v>6.1000000000000006E-2</v>
      </c>
      <c r="E55" s="100">
        <v>1000</v>
      </c>
      <c r="F55" s="100">
        <v>1638</v>
      </c>
      <c r="G55" s="100">
        <v>53.1</v>
      </c>
      <c r="H55" s="100">
        <v>535.20000000000005</v>
      </c>
      <c r="I55" s="100">
        <v>535.20000000000005</v>
      </c>
      <c r="J55" s="100">
        <v>681.6</v>
      </c>
      <c r="K55" s="100">
        <v>682.2</v>
      </c>
      <c r="L55" s="100">
        <v>118.05</v>
      </c>
      <c r="M55" s="100">
        <v>43.2</v>
      </c>
      <c r="N55" s="100">
        <v>121.4</v>
      </c>
      <c r="O55" s="100">
        <v>59.2</v>
      </c>
      <c r="P55" s="100">
        <v>111.8</v>
      </c>
      <c r="Q55" s="100">
        <v>127.8</v>
      </c>
      <c r="R55" s="100">
        <v>271.2</v>
      </c>
      <c r="S55" s="100">
        <v>481.6</v>
      </c>
      <c r="T55" s="100">
        <v>481.6</v>
      </c>
      <c r="U55" s="100"/>
      <c r="V55" s="100"/>
      <c r="W55" s="100">
        <v>2090</v>
      </c>
      <c r="X55" s="100">
        <v>1324.4</v>
      </c>
      <c r="Y55" s="100">
        <v>0</v>
      </c>
      <c r="Z55" s="100">
        <v>1953.6000000000001</v>
      </c>
      <c r="AA55" s="100">
        <v>0</v>
      </c>
      <c r="AB55" s="101">
        <v>2811.6</v>
      </c>
    </row>
    <row r="56" spans="1:54" x14ac:dyDescent="0.2">
      <c r="A56" s="99" t="s">
        <v>18</v>
      </c>
      <c r="B56" s="100">
        <v>6.12</v>
      </c>
      <c r="C56" s="100">
        <v>2.84</v>
      </c>
      <c r="D56" s="100">
        <v>5.9000000000000004E-2</v>
      </c>
      <c r="E56" s="100">
        <v>1070</v>
      </c>
      <c r="F56" s="100">
        <v>1694</v>
      </c>
      <c r="G56" s="100">
        <v>50.4</v>
      </c>
      <c r="H56" s="100">
        <v>596</v>
      </c>
      <c r="I56" s="100">
        <v>596.4</v>
      </c>
      <c r="J56" s="100">
        <v>702</v>
      </c>
      <c r="K56" s="100">
        <v>701.4</v>
      </c>
      <c r="L56" s="100">
        <v>113.10000000000001</v>
      </c>
      <c r="M56" s="100">
        <v>63.2</v>
      </c>
      <c r="N56" s="100">
        <v>129.4</v>
      </c>
      <c r="O56" s="100">
        <v>68.8</v>
      </c>
      <c r="P56" s="100">
        <v>124.2</v>
      </c>
      <c r="Q56" s="100">
        <v>108.4</v>
      </c>
      <c r="R56" s="100">
        <v>287.60000000000002</v>
      </c>
      <c r="S56" s="100">
        <v>481.6</v>
      </c>
      <c r="T56" s="100">
        <v>482</v>
      </c>
      <c r="U56" s="100"/>
      <c r="V56" s="100"/>
      <c r="W56" s="100">
        <v>2173.6</v>
      </c>
      <c r="X56" s="100">
        <v>1394.8</v>
      </c>
      <c r="Y56" s="100">
        <v>0</v>
      </c>
      <c r="Z56" s="100">
        <v>1953.6000000000001</v>
      </c>
      <c r="AA56" s="100">
        <v>0</v>
      </c>
      <c r="AB56" s="101">
        <v>2917.2000000000003</v>
      </c>
    </row>
    <row r="57" spans="1:54" x14ac:dyDescent="0.2">
      <c r="A57" s="99" t="s">
        <v>19</v>
      </c>
      <c r="B57" s="100">
        <v>5.96</v>
      </c>
      <c r="C57" s="100">
        <v>2.96</v>
      </c>
      <c r="D57" s="100">
        <v>5.5E-2</v>
      </c>
      <c r="E57" s="100">
        <v>990</v>
      </c>
      <c r="F57" s="100">
        <v>1704</v>
      </c>
      <c r="G57" s="100">
        <v>48.7</v>
      </c>
      <c r="H57" s="100">
        <v>526.4</v>
      </c>
      <c r="I57" s="100">
        <v>526</v>
      </c>
      <c r="J57" s="100">
        <v>738</v>
      </c>
      <c r="K57" s="100">
        <v>738</v>
      </c>
      <c r="L57" s="100">
        <v>114.60000000000001</v>
      </c>
      <c r="M57" s="100">
        <v>43.2</v>
      </c>
      <c r="N57" s="100">
        <v>109.2</v>
      </c>
      <c r="O57" s="100">
        <v>56.6</v>
      </c>
      <c r="P57" s="100">
        <v>145.80000000000001</v>
      </c>
      <c r="Q57" s="100">
        <v>101.8</v>
      </c>
      <c r="R57" s="100">
        <v>278.60000000000002</v>
      </c>
      <c r="S57" s="100">
        <v>499.2</v>
      </c>
      <c r="T57" s="100">
        <v>498.8</v>
      </c>
      <c r="U57" s="100"/>
      <c r="V57" s="100"/>
      <c r="W57" s="100">
        <v>2204.4</v>
      </c>
      <c r="X57" s="100">
        <v>1344.2</v>
      </c>
      <c r="Y57" s="100">
        <v>0</v>
      </c>
      <c r="Z57" s="100">
        <v>1999.8</v>
      </c>
      <c r="AA57" s="100">
        <v>0</v>
      </c>
      <c r="AB57" s="101">
        <v>2824.8</v>
      </c>
    </row>
    <row r="58" spans="1:54" x14ac:dyDescent="0.2">
      <c r="A58" s="99" t="s">
        <v>20</v>
      </c>
      <c r="B58" s="100">
        <v>6.36</v>
      </c>
      <c r="C58" s="100">
        <v>3</v>
      </c>
      <c r="D58" s="100">
        <v>5.6000000000000001E-2</v>
      </c>
      <c r="E58" s="100">
        <v>964</v>
      </c>
      <c r="F58" s="100">
        <v>1676</v>
      </c>
      <c r="G58" s="100">
        <v>50.5</v>
      </c>
      <c r="H58" s="100">
        <v>518.4</v>
      </c>
      <c r="I58" s="100">
        <v>518</v>
      </c>
      <c r="J58" s="100">
        <v>734.4</v>
      </c>
      <c r="K58" s="100">
        <v>734.4</v>
      </c>
      <c r="L58" s="100">
        <v>100.35000000000001</v>
      </c>
      <c r="M58" s="100">
        <v>30</v>
      </c>
      <c r="N58" s="100">
        <v>116.60000000000001</v>
      </c>
      <c r="O58" s="100">
        <v>35.800000000000004</v>
      </c>
      <c r="P58" s="100">
        <v>149.4</v>
      </c>
      <c r="Q58" s="100">
        <v>104.8</v>
      </c>
      <c r="R58" s="100">
        <v>262</v>
      </c>
      <c r="S58" s="100">
        <v>505.6</v>
      </c>
      <c r="T58" s="100">
        <v>506.40000000000003</v>
      </c>
      <c r="U58" s="100"/>
      <c r="V58" s="100"/>
      <c r="W58" s="100">
        <v>2167</v>
      </c>
      <c r="X58" s="100">
        <v>1317.8</v>
      </c>
      <c r="Y58" s="100">
        <v>0</v>
      </c>
      <c r="Z58" s="100">
        <v>1999.8</v>
      </c>
      <c r="AA58" s="100">
        <v>0</v>
      </c>
      <c r="AB58" s="101">
        <v>2798.4</v>
      </c>
    </row>
    <row r="59" spans="1:54" x14ac:dyDescent="0.2">
      <c r="A59" s="99" t="s">
        <v>21</v>
      </c>
      <c r="B59" s="100">
        <v>5.8</v>
      </c>
      <c r="C59" s="100">
        <v>3.3200000000000003</v>
      </c>
      <c r="D59" s="100">
        <v>5.3999999999999999E-2</v>
      </c>
      <c r="E59" s="100">
        <v>944</v>
      </c>
      <c r="F59" s="100">
        <v>1702</v>
      </c>
      <c r="G59" s="100">
        <v>50.800000000000004</v>
      </c>
      <c r="H59" s="100">
        <v>495.2</v>
      </c>
      <c r="I59" s="100">
        <v>495.6</v>
      </c>
      <c r="J59" s="100">
        <v>762</v>
      </c>
      <c r="K59" s="100">
        <v>762</v>
      </c>
      <c r="L59" s="100">
        <v>107.4</v>
      </c>
      <c r="M59" s="100">
        <v>28.6</v>
      </c>
      <c r="N59" s="100">
        <v>122</v>
      </c>
      <c r="O59" s="100">
        <v>36.4</v>
      </c>
      <c r="P59" s="100">
        <v>152.80000000000001</v>
      </c>
      <c r="Q59" s="100">
        <v>100.4</v>
      </c>
      <c r="R59" s="100">
        <v>259.39999999999998</v>
      </c>
      <c r="S59" s="100">
        <v>496.8</v>
      </c>
      <c r="T59" s="100">
        <v>496.40000000000003</v>
      </c>
      <c r="U59" s="100"/>
      <c r="V59" s="100"/>
      <c r="W59" s="100">
        <v>2237.4</v>
      </c>
      <c r="X59" s="100">
        <v>1291.4000000000001</v>
      </c>
      <c r="Y59" s="100">
        <v>0</v>
      </c>
      <c r="Z59" s="100">
        <v>2098.8000000000002</v>
      </c>
      <c r="AA59" s="100">
        <v>0</v>
      </c>
      <c r="AB59" s="101">
        <v>2752.2000000000003</v>
      </c>
    </row>
    <row r="60" spans="1:54" x14ac:dyDescent="0.2">
      <c r="A60" s="99" t="s">
        <v>22</v>
      </c>
      <c r="B60" s="100">
        <v>5.72</v>
      </c>
      <c r="C60" s="100">
        <v>3.36</v>
      </c>
      <c r="D60" s="100">
        <v>5.9000000000000004E-2</v>
      </c>
      <c r="E60" s="100">
        <v>976</v>
      </c>
      <c r="F60" s="100">
        <v>1690</v>
      </c>
      <c r="G60" s="100">
        <v>48.800000000000004</v>
      </c>
      <c r="H60" s="100">
        <v>500</v>
      </c>
      <c r="I60" s="100">
        <v>500.40000000000003</v>
      </c>
      <c r="J60" s="100">
        <v>740.4</v>
      </c>
      <c r="K60" s="100">
        <v>740.4</v>
      </c>
      <c r="L60" s="100">
        <v>124.95</v>
      </c>
      <c r="M60" s="100">
        <v>29</v>
      </c>
      <c r="N60" s="100">
        <v>129.19999999999999</v>
      </c>
      <c r="O60" s="100">
        <v>41</v>
      </c>
      <c r="P60" s="100">
        <v>158.4</v>
      </c>
      <c r="Q60" s="100">
        <v>105.4</v>
      </c>
      <c r="R60" s="100">
        <v>260.39999999999998</v>
      </c>
      <c r="S60" s="100">
        <v>492.8</v>
      </c>
      <c r="T60" s="100">
        <v>492.8</v>
      </c>
      <c r="U60" s="100"/>
      <c r="V60" s="100"/>
      <c r="W60" s="100">
        <v>2206.6</v>
      </c>
      <c r="X60" s="100">
        <v>1372.8</v>
      </c>
      <c r="Y60" s="100">
        <v>0</v>
      </c>
      <c r="Z60" s="100">
        <v>2224.2000000000003</v>
      </c>
      <c r="AA60" s="100">
        <v>0</v>
      </c>
      <c r="AB60" s="101">
        <v>2640</v>
      </c>
    </row>
    <row r="61" spans="1:54" x14ac:dyDescent="0.2">
      <c r="A61" s="99" t="s">
        <v>23</v>
      </c>
      <c r="B61" s="100">
        <v>4.8</v>
      </c>
      <c r="C61" s="100">
        <v>3.4</v>
      </c>
      <c r="D61" s="100">
        <v>5.8000000000000003E-2</v>
      </c>
      <c r="E61" s="100">
        <v>962</v>
      </c>
      <c r="F61" s="100">
        <v>1702</v>
      </c>
      <c r="G61" s="100">
        <v>47.1</v>
      </c>
      <c r="H61" s="100">
        <v>498.40000000000003</v>
      </c>
      <c r="I61" s="100">
        <v>497.6</v>
      </c>
      <c r="J61" s="100">
        <v>703.2</v>
      </c>
      <c r="K61" s="100">
        <v>704.4</v>
      </c>
      <c r="L61" s="100">
        <v>115.65</v>
      </c>
      <c r="M61" s="100">
        <v>31.2</v>
      </c>
      <c r="N61" s="100">
        <v>131.4</v>
      </c>
      <c r="O61" s="100">
        <v>56</v>
      </c>
      <c r="P61" s="100">
        <v>159</v>
      </c>
      <c r="Q61" s="100">
        <v>103.8</v>
      </c>
      <c r="R61" s="100">
        <v>279.60000000000002</v>
      </c>
      <c r="S61" s="100">
        <v>506.40000000000003</v>
      </c>
      <c r="T61" s="100">
        <v>506</v>
      </c>
      <c r="U61" s="100"/>
      <c r="V61" s="100"/>
      <c r="W61" s="100">
        <v>2217.6</v>
      </c>
      <c r="X61" s="100">
        <v>1335.4</v>
      </c>
      <c r="Y61" s="100">
        <v>0</v>
      </c>
      <c r="Z61" s="100">
        <v>2164.8000000000002</v>
      </c>
      <c r="AA61" s="100">
        <v>0</v>
      </c>
      <c r="AB61" s="101">
        <v>2706</v>
      </c>
    </row>
    <row r="62" spans="1:54" x14ac:dyDescent="0.2">
      <c r="A62" s="99" t="s">
        <v>24</v>
      </c>
      <c r="B62" s="100">
        <v>5.28</v>
      </c>
      <c r="C62" s="100">
        <v>3.44</v>
      </c>
      <c r="D62" s="100">
        <v>5.6000000000000001E-2</v>
      </c>
      <c r="E62" s="100">
        <v>934</v>
      </c>
      <c r="F62" s="100">
        <v>1664</v>
      </c>
      <c r="G62" s="100">
        <v>46.7</v>
      </c>
      <c r="H62" s="100">
        <v>488</v>
      </c>
      <c r="I62" s="100">
        <v>488.40000000000003</v>
      </c>
      <c r="J62" s="100">
        <v>700.80000000000007</v>
      </c>
      <c r="K62" s="100">
        <v>700.80000000000007</v>
      </c>
      <c r="L62" s="100">
        <v>105.45</v>
      </c>
      <c r="M62" s="100">
        <v>30.8</v>
      </c>
      <c r="N62" s="100">
        <v>110.4</v>
      </c>
      <c r="O62" s="100">
        <v>68.8</v>
      </c>
      <c r="P62" s="100">
        <v>156.6</v>
      </c>
      <c r="Q62" s="100">
        <v>100.4</v>
      </c>
      <c r="R62" s="100">
        <v>235</v>
      </c>
      <c r="S62" s="100">
        <v>524</v>
      </c>
      <c r="T62" s="100">
        <v>524.79999999999995</v>
      </c>
      <c r="U62" s="100"/>
      <c r="V62" s="100"/>
      <c r="W62" s="100">
        <v>2140.6</v>
      </c>
      <c r="X62" s="100">
        <v>1260.6000000000001</v>
      </c>
      <c r="Y62" s="100">
        <v>0</v>
      </c>
      <c r="Z62" s="100">
        <v>2158.1999999999998</v>
      </c>
      <c r="AA62" s="100">
        <v>0</v>
      </c>
      <c r="AB62" s="101">
        <v>2633.4</v>
      </c>
    </row>
    <row r="63" spans="1:54" x14ac:dyDescent="0.2">
      <c r="A63" s="99" t="s">
        <v>25</v>
      </c>
      <c r="B63" s="100">
        <v>4.5200000000000005</v>
      </c>
      <c r="C63" s="100">
        <v>3.48</v>
      </c>
      <c r="D63" s="100">
        <v>5.9000000000000004E-2</v>
      </c>
      <c r="E63" s="100">
        <v>930</v>
      </c>
      <c r="F63" s="100">
        <v>1598</v>
      </c>
      <c r="G63" s="100">
        <v>46.7</v>
      </c>
      <c r="H63" s="100">
        <v>486.40000000000003</v>
      </c>
      <c r="I63" s="100">
        <v>486</v>
      </c>
      <c r="J63" s="100">
        <v>699.6</v>
      </c>
      <c r="K63" s="100">
        <v>699</v>
      </c>
      <c r="L63" s="100">
        <v>99.45</v>
      </c>
      <c r="M63" s="100">
        <v>32</v>
      </c>
      <c r="N63" s="100">
        <v>108.8</v>
      </c>
      <c r="O63" s="100">
        <v>68.600000000000009</v>
      </c>
      <c r="P63" s="100">
        <v>156</v>
      </c>
      <c r="Q63" s="100">
        <v>102.8</v>
      </c>
      <c r="R63" s="100">
        <v>196.20000000000002</v>
      </c>
      <c r="S63" s="100">
        <v>503.2</v>
      </c>
      <c r="T63" s="100">
        <v>502.8</v>
      </c>
      <c r="U63" s="100"/>
      <c r="V63" s="100"/>
      <c r="W63" s="100">
        <v>2021.8</v>
      </c>
      <c r="X63" s="100">
        <v>1383.8</v>
      </c>
      <c r="Y63" s="100">
        <v>0</v>
      </c>
      <c r="Z63" s="100">
        <v>2296.8000000000002</v>
      </c>
      <c r="AA63" s="100">
        <v>0</v>
      </c>
      <c r="AB63" s="101">
        <v>2336.4</v>
      </c>
    </row>
    <row r="64" spans="1:54" ht="13.5" thickBot="1" x14ac:dyDescent="0.25">
      <c r="A64" s="102" t="s">
        <v>26</v>
      </c>
      <c r="B64" s="103">
        <v>4.12</v>
      </c>
      <c r="C64" s="103">
        <v>3.44</v>
      </c>
      <c r="D64" s="103">
        <v>5.6000000000000001E-2</v>
      </c>
      <c r="E64" s="103">
        <v>932</v>
      </c>
      <c r="F64" s="103">
        <v>1584</v>
      </c>
      <c r="G64" s="103">
        <v>49.4</v>
      </c>
      <c r="H64" s="103">
        <v>490.40000000000003</v>
      </c>
      <c r="I64" s="103">
        <v>490.40000000000003</v>
      </c>
      <c r="J64" s="103">
        <v>692.4</v>
      </c>
      <c r="K64" s="103">
        <v>692.4</v>
      </c>
      <c r="L64" s="103">
        <v>94.95</v>
      </c>
      <c r="M64" s="103">
        <v>29.6</v>
      </c>
      <c r="N64" s="103">
        <v>112.8</v>
      </c>
      <c r="O64" s="103">
        <v>41.2</v>
      </c>
      <c r="P64" s="103">
        <v>157.80000000000001</v>
      </c>
      <c r="Q64" s="103">
        <v>104.8</v>
      </c>
      <c r="R64" s="103">
        <v>214.4</v>
      </c>
      <c r="S64" s="103">
        <v>501.6</v>
      </c>
      <c r="T64" s="103">
        <v>501.2</v>
      </c>
      <c r="U64" s="103"/>
      <c r="V64" s="103"/>
      <c r="W64" s="103">
        <v>1958</v>
      </c>
      <c r="X64" s="103">
        <v>1355.2</v>
      </c>
      <c r="Y64" s="103">
        <v>0</v>
      </c>
      <c r="Z64" s="103">
        <v>2303.4</v>
      </c>
      <c r="AA64" s="103">
        <v>0</v>
      </c>
      <c r="AB64" s="104">
        <v>2244</v>
      </c>
    </row>
    <row r="65" spans="1:28" x14ac:dyDescent="0.2">
      <c r="A65" s="87" t="s">
        <v>2</v>
      </c>
      <c r="B65" s="91">
        <v>139.76</v>
      </c>
      <c r="C65" s="91">
        <v>70.759999999999991</v>
      </c>
      <c r="D65" s="91">
        <v>1.5030000000000001</v>
      </c>
      <c r="E65" s="91">
        <v>22904</v>
      </c>
      <c r="F65" s="91">
        <v>36300</v>
      </c>
      <c r="G65" s="91">
        <v>1153.9000000000001</v>
      </c>
      <c r="H65" s="91">
        <v>12259.199999999999</v>
      </c>
      <c r="I65" s="91">
        <v>12258.8</v>
      </c>
      <c r="J65" s="91">
        <v>15679.2</v>
      </c>
      <c r="K65" s="91">
        <v>15679.199999999999</v>
      </c>
      <c r="L65" s="91">
        <v>2579.9999999999995</v>
      </c>
      <c r="M65" s="91">
        <v>887.60000000000014</v>
      </c>
      <c r="N65" s="91">
        <v>2905.0000000000005</v>
      </c>
      <c r="O65" s="91">
        <v>1169.1999999999998</v>
      </c>
      <c r="P65" s="91">
        <v>3327.2000000000003</v>
      </c>
      <c r="Q65" s="91">
        <v>2482.8000000000006</v>
      </c>
      <c r="R65" s="91">
        <v>5383.1999999999989</v>
      </c>
      <c r="S65" s="91">
        <v>10633.600000000002</v>
      </c>
      <c r="T65" s="91">
        <v>10633.199999999999</v>
      </c>
      <c r="U65" s="91">
        <v>0</v>
      </c>
      <c r="V65" s="91">
        <v>0</v>
      </c>
      <c r="W65" s="91">
        <v>46002</v>
      </c>
      <c r="X65" s="91">
        <v>31532.600000000002</v>
      </c>
      <c r="Y65" s="91">
        <v>0</v>
      </c>
      <c r="Z65" s="91">
        <v>51658.200000000012</v>
      </c>
      <c r="AA65" s="91">
        <v>3484.7999999999997</v>
      </c>
      <c r="AB65" s="91">
        <v>49156.800000000003</v>
      </c>
    </row>
    <row r="70" spans="1:28" ht="18" x14ac:dyDescent="0.25">
      <c r="A70" s="135" t="s">
        <v>117</v>
      </c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05"/>
      <c r="M70" s="105"/>
      <c r="N70" s="105"/>
    </row>
    <row r="71" spans="1:28" x14ac:dyDescent="0.2">
      <c r="A71" s="106"/>
      <c r="B71" s="106"/>
      <c r="C71" s="106"/>
      <c r="D71" s="106"/>
      <c r="E71" s="106"/>
      <c r="F71" s="106"/>
      <c r="G71" s="106"/>
      <c r="H71" s="106"/>
      <c r="I71" s="106"/>
      <c r="J71" s="81"/>
      <c r="K71" s="81"/>
      <c r="L71" s="81"/>
      <c r="M71" s="81"/>
      <c r="N71" s="81"/>
    </row>
    <row r="72" spans="1:28" ht="18.75" thickBot="1" x14ac:dyDescent="0.3">
      <c r="A72" s="137" t="s">
        <v>72</v>
      </c>
      <c r="B72" s="138"/>
      <c r="C72" s="138"/>
      <c r="D72" s="138"/>
      <c r="E72" s="138"/>
      <c r="F72" s="106"/>
      <c r="G72" s="137" t="s">
        <v>73</v>
      </c>
      <c r="H72" s="138"/>
      <c r="I72" s="138"/>
      <c r="J72" s="138"/>
      <c r="K72" s="138"/>
      <c r="L72" s="81"/>
      <c r="M72" s="81"/>
      <c r="N72" s="81"/>
    </row>
    <row r="73" spans="1:28" ht="13.5" thickBot="1" x14ac:dyDescent="0.25">
      <c r="A73" s="139" t="s">
        <v>74</v>
      </c>
      <c r="B73" s="140"/>
      <c r="C73" s="107" t="s">
        <v>75</v>
      </c>
      <c r="D73" s="107" t="s">
        <v>76</v>
      </c>
      <c r="E73" s="107" t="s">
        <v>77</v>
      </c>
      <c r="F73" s="108"/>
      <c r="G73" s="139" t="s">
        <v>74</v>
      </c>
      <c r="H73" s="140"/>
      <c r="I73" s="107" t="s">
        <v>75</v>
      </c>
      <c r="J73" s="107" t="s">
        <v>76</v>
      </c>
      <c r="K73" s="107" t="s">
        <v>77</v>
      </c>
      <c r="L73" s="81"/>
      <c r="M73" s="81"/>
      <c r="N73" s="81"/>
    </row>
    <row r="74" spans="1:28" ht="38.25" x14ac:dyDescent="0.2">
      <c r="A74" s="109" t="s">
        <v>78</v>
      </c>
      <c r="B74" s="110" t="s">
        <v>79</v>
      </c>
      <c r="C74" s="111">
        <v>10000</v>
      </c>
      <c r="D74" s="111">
        <v>10000</v>
      </c>
      <c r="E74" s="111">
        <v>10000</v>
      </c>
      <c r="F74" s="108"/>
      <c r="G74" s="109" t="s">
        <v>78</v>
      </c>
      <c r="H74" s="110" t="s">
        <v>79</v>
      </c>
      <c r="I74" s="111">
        <v>10000</v>
      </c>
      <c r="J74" s="111">
        <v>10000</v>
      </c>
      <c r="K74" s="111">
        <v>10000</v>
      </c>
      <c r="L74" s="81"/>
      <c r="M74" s="81"/>
      <c r="N74" s="81"/>
    </row>
    <row r="75" spans="1:28" ht="38.25" x14ac:dyDescent="0.2">
      <c r="A75" s="112" t="s">
        <v>80</v>
      </c>
      <c r="B75" s="113" t="s">
        <v>81</v>
      </c>
      <c r="C75" s="114">
        <v>19</v>
      </c>
      <c r="D75" s="114">
        <v>19</v>
      </c>
      <c r="E75" s="114">
        <v>19</v>
      </c>
      <c r="F75" s="108"/>
      <c r="G75" s="112" t="s">
        <v>80</v>
      </c>
      <c r="H75" s="113" t="s">
        <v>81</v>
      </c>
      <c r="I75" s="114">
        <v>20.3</v>
      </c>
      <c r="J75" s="114">
        <v>20.3</v>
      </c>
      <c r="K75" s="114">
        <v>20.3</v>
      </c>
      <c r="L75" s="81"/>
      <c r="M75" s="81"/>
      <c r="N75" s="81"/>
    </row>
    <row r="76" spans="1:28" x14ac:dyDescent="0.2">
      <c r="A76" s="132" t="s">
        <v>82</v>
      </c>
      <c r="B76" s="113" t="s">
        <v>83</v>
      </c>
      <c r="C76" s="114">
        <v>66.62</v>
      </c>
      <c r="D76" s="114">
        <v>66.62</v>
      </c>
      <c r="E76" s="114">
        <v>66.62</v>
      </c>
      <c r="F76" s="106"/>
      <c r="G76" s="132" t="s">
        <v>82</v>
      </c>
      <c r="H76" s="113" t="s">
        <v>83</v>
      </c>
      <c r="I76" s="114">
        <v>69.900000000000006</v>
      </c>
      <c r="J76" s="114">
        <v>69.900000000000006</v>
      </c>
      <c r="K76" s="114">
        <v>69.900000000000006</v>
      </c>
      <c r="L76" s="81"/>
      <c r="M76" s="81"/>
      <c r="N76" s="81"/>
    </row>
    <row r="77" spans="1:28" x14ac:dyDescent="0.2">
      <c r="A77" s="133"/>
      <c r="B77" s="113" t="s">
        <v>84</v>
      </c>
      <c r="C77" s="114">
        <v>70.72</v>
      </c>
      <c r="D77" s="114">
        <v>70.72</v>
      </c>
      <c r="E77" s="114">
        <v>70.72</v>
      </c>
      <c r="F77" s="106"/>
      <c r="G77" s="133"/>
      <c r="H77" s="113" t="s">
        <v>84</v>
      </c>
      <c r="I77" s="114">
        <v>74.099999999999994</v>
      </c>
      <c r="J77" s="114">
        <v>74.099999999999994</v>
      </c>
      <c r="K77" s="114">
        <v>74.099999999999994</v>
      </c>
      <c r="L77" s="81"/>
      <c r="M77" s="81"/>
      <c r="N77" s="81"/>
    </row>
    <row r="78" spans="1:28" x14ac:dyDescent="0.2">
      <c r="A78" s="134"/>
      <c r="B78" s="113" t="s">
        <v>85</v>
      </c>
      <c r="C78" s="114">
        <v>55.18</v>
      </c>
      <c r="D78" s="114">
        <v>55.18</v>
      </c>
      <c r="E78" s="114">
        <v>55.18</v>
      </c>
      <c r="F78" s="106"/>
      <c r="G78" s="134"/>
      <c r="H78" s="113" t="s">
        <v>85</v>
      </c>
      <c r="I78" s="114">
        <v>57.8</v>
      </c>
      <c r="J78" s="114">
        <v>57.8</v>
      </c>
      <c r="K78" s="114">
        <v>57.8</v>
      </c>
      <c r="L78" s="81"/>
      <c r="M78" s="81"/>
      <c r="N78" s="81"/>
    </row>
    <row r="79" spans="1:28" ht="38.25" x14ac:dyDescent="0.2">
      <c r="A79" s="112" t="s">
        <v>86</v>
      </c>
      <c r="B79" s="113" t="s">
        <v>87</v>
      </c>
      <c r="C79" s="114">
        <v>0.78</v>
      </c>
      <c r="D79" s="114">
        <v>0.78</v>
      </c>
      <c r="E79" s="114">
        <v>0.78</v>
      </c>
      <c r="F79" s="106"/>
      <c r="G79" s="112" t="s">
        <v>86</v>
      </c>
      <c r="H79" s="113" t="s">
        <v>87</v>
      </c>
      <c r="I79" s="114">
        <v>0.91</v>
      </c>
      <c r="J79" s="114">
        <v>0.91</v>
      </c>
      <c r="K79" s="114">
        <v>0.91</v>
      </c>
      <c r="L79" s="115"/>
      <c r="M79" s="115"/>
      <c r="N79" s="115"/>
    </row>
    <row r="80" spans="1:28" x14ac:dyDescent="0.2">
      <c r="A80" s="132" t="s">
        <v>88</v>
      </c>
      <c r="B80" s="113" t="s">
        <v>89</v>
      </c>
      <c r="C80" s="114">
        <v>17.079999999999998</v>
      </c>
      <c r="D80" s="114">
        <v>17.079999999999998</v>
      </c>
      <c r="E80" s="114">
        <v>17.079999999999998</v>
      </c>
      <c r="F80" s="106"/>
      <c r="G80" s="132" t="s">
        <v>88</v>
      </c>
      <c r="H80" s="113" t="s">
        <v>89</v>
      </c>
      <c r="I80" s="114">
        <v>16</v>
      </c>
      <c r="J80" s="114">
        <v>16</v>
      </c>
      <c r="K80" s="114">
        <v>16</v>
      </c>
      <c r="L80" s="81"/>
      <c r="M80" s="81"/>
      <c r="N80" s="81"/>
    </row>
    <row r="81" spans="1:14" x14ac:dyDescent="0.2">
      <c r="A81" s="133"/>
      <c r="B81" s="113" t="s">
        <v>90</v>
      </c>
      <c r="C81" s="114">
        <v>10.130000000000001</v>
      </c>
      <c r="D81" s="114">
        <v>10.130000000000001</v>
      </c>
      <c r="E81" s="114">
        <v>10.130000000000001</v>
      </c>
      <c r="F81" s="106"/>
      <c r="G81" s="133"/>
      <c r="H81" s="113" t="s">
        <v>90</v>
      </c>
      <c r="I81" s="114">
        <v>10.199999999999999</v>
      </c>
      <c r="J81" s="114">
        <v>10.199999999999999</v>
      </c>
      <c r="K81" s="114">
        <v>10.199999999999999</v>
      </c>
      <c r="L81" s="81"/>
      <c r="M81" s="81"/>
      <c r="N81" s="81"/>
    </row>
    <row r="82" spans="1:14" x14ac:dyDescent="0.2">
      <c r="A82" s="134"/>
      <c r="B82" s="113" t="s">
        <v>91</v>
      </c>
      <c r="C82" s="114">
        <v>5.86</v>
      </c>
      <c r="D82" s="114">
        <v>5.86</v>
      </c>
      <c r="E82" s="114">
        <v>5.86</v>
      </c>
      <c r="F82" s="106"/>
      <c r="G82" s="134"/>
      <c r="H82" s="113" t="s">
        <v>91</v>
      </c>
      <c r="I82" s="114">
        <v>5.9</v>
      </c>
      <c r="J82" s="114">
        <v>5.9</v>
      </c>
      <c r="K82" s="114">
        <v>5.9</v>
      </c>
      <c r="L82" s="81"/>
      <c r="M82" s="81" t="s">
        <v>92</v>
      </c>
      <c r="N82" s="81" t="s">
        <v>93</v>
      </c>
    </row>
    <row r="83" spans="1:14" x14ac:dyDescent="0.2">
      <c r="A83" s="132" t="s">
        <v>94</v>
      </c>
      <c r="B83" s="113" t="s">
        <v>95</v>
      </c>
      <c r="C83" s="116">
        <f>G10</f>
        <v>68.7</v>
      </c>
      <c r="D83" s="116">
        <f>G15</f>
        <v>74.8</v>
      </c>
      <c r="E83" s="116">
        <f>G24</f>
        <v>88.2</v>
      </c>
      <c r="F83" s="106"/>
      <c r="G83" s="132" t="s">
        <v>94</v>
      </c>
      <c r="H83" s="113" t="s">
        <v>95</v>
      </c>
      <c r="I83" s="116">
        <f>H10</f>
        <v>1271.2</v>
      </c>
      <c r="J83" s="116">
        <f>H15</f>
        <v>2032</v>
      </c>
      <c r="K83" s="116">
        <f>H24</f>
        <v>1930.4</v>
      </c>
      <c r="L83" s="117">
        <v>4</v>
      </c>
      <c r="M83" s="118">
        <f>(C83+C86+I83+I86)/1000</f>
        <v>1.7646999999999999</v>
      </c>
      <c r="N83" s="118">
        <f>(C84+C87+I84+I87)/1000</f>
        <v>0.4894</v>
      </c>
    </row>
    <row r="84" spans="1:14" x14ac:dyDescent="0.2">
      <c r="A84" s="133"/>
      <c r="B84" s="113" t="s">
        <v>96</v>
      </c>
      <c r="C84" s="116">
        <f>G44</f>
        <v>45.4</v>
      </c>
      <c r="D84" s="116">
        <f>G49</f>
        <v>44.5</v>
      </c>
      <c r="E84" s="116">
        <f>G58</f>
        <v>50.5</v>
      </c>
      <c r="F84" s="119">
        <f>E83+E86</f>
        <v>780.30000000000007</v>
      </c>
      <c r="G84" s="133"/>
      <c r="H84" s="113" t="s">
        <v>96</v>
      </c>
      <c r="I84" s="116">
        <f>H44</f>
        <v>444</v>
      </c>
      <c r="J84" s="116">
        <f>H49</f>
        <v>596</v>
      </c>
      <c r="K84" s="116">
        <f>H58</f>
        <v>518.4</v>
      </c>
      <c r="L84" s="117">
        <v>9</v>
      </c>
      <c r="M84" s="118">
        <f>(D83+D86+J83+J86)/1000</f>
        <v>2.7551000000000001</v>
      </c>
      <c r="N84" s="118">
        <f>(D84+D87+J84+J87)/1000</f>
        <v>0.64049999999999996</v>
      </c>
    </row>
    <row r="85" spans="1:14" x14ac:dyDescent="0.2">
      <c r="A85" s="133"/>
      <c r="B85" s="113" t="s">
        <v>97</v>
      </c>
      <c r="C85" s="120">
        <f>SQRT(C83^2+C84^2)</f>
        <v>82.345916717224057</v>
      </c>
      <c r="D85" s="120">
        <f>SQRT(D83^2+D84^2)</f>
        <v>87.036141918170983</v>
      </c>
      <c r="E85" s="120">
        <f>SQRT(E83^2+E84^2)</f>
        <v>101.63409860868546</v>
      </c>
      <c r="F85" s="106"/>
      <c r="G85" s="133"/>
      <c r="H85" s="113" t="s">
        <v>97</v>
      </c>
      <c r="I85" s="120">
        <f>SQRT(I83^2+I84^2)</f>
        <v>1346.508611186724</v>
      </c>
      <c r="J85" s="120">
        <f>SQRT(J83^2+J84^2)</f>
        <v>2117.6024178301273</v>
      </c>
      <c r="K85" s="120">
        <f>SQRT(K83^2+K84^2)</f>
        <v>1998.7953171848287</v>
      </c>
      <c r="L85" s="121">
        <v>18</v>
      </c>
      <c r="M85" s="118">
        <f>(E83+E86+K83+K86)/1000</f>
        <v>2.7107000000000001</v>
      </c>
      <c r="N85" s="118">
        <f>(E84+E87+K84+K87)/1000</f>
        <v>0.56889999999999996</v>
      </c>
    </row>
    <row r="86" spans="1:14" x14ac:dyDescent="0.2">
      <c r="A86" s="133"/>
      <c r="B86" s="113" t="s">
        <v>98</v>
      </c>
      <c r="C86" s="116">
        <f>AE10</f>
        <v>424.8</v>
      </c>
      <c r="D86" s="116">
        <f>AE15</f>
        <v>648.30000000000007</v>
      </c>
      <c r="E86" s="116">
        <f>AE24</f>
        <v>692.1</v>
      </c>
      <c r="F86" s="106"/>
      <c r="G86" s="133"/>
      <c r="H86" s="113" t="s">
        <v>98</v>
      </c>
      <c r="I86" s="116">
        <f>AF10</f>
        <v>0</v>
      </c>
      <c r="J86" s="116">
        <f>AF15</f>
        <v>0</v>
      </c>
      <c r="K86" s="116">
        <f>AF24</f>
        <v>0</v>
      </c>
      <c r="L86" s="81"/>
      <c r="M86" s="81"/>
      <c r="N86" s="81"/>
    </row>
    <row r="87" spans="1:14" x14ac:dyDescent="0.2">
      <c r="A87" s="133"/>
      <c r="B87" s="113" t="s">
        <v>99</v>
      </c>
      <c r="C87" s="116">
        <f>AE44</f>
        <v>0</v>
      </c>
      <c r="D87" s="116">
        <f>AE49</f>
        <v>0</v>
      </c>
      <c r="E87" s="116">
        <f>AE58</f>
        <v>0</v>
      </c>
      <c r="F87" s="106"/>
      <c r="G87" s="133"/>
      <c r="H87" s="113" t="s">
        <v>99</v>
      </c>
      <c r="I87" s="116">
        <f>AF44</f>
        <v>0</v>
      </c>
      <c r="J87" s="116">
        <f>AF49</f>
        <v>0</v>
      </c>
      <c r="K87" s="116">
        <f>AF58</f>
        <v>0</v>
      </c>
      <c r="L87" s="81"/>
      <c r="M87" s="81"/>
      <c r="N87" s="81"/>
    </row>
    <row r="88" spans="1:14" x14ac:dyDescent="0.2">
      <c r="A88" s="133"/>
      <c r="B88" s="113" t="s">
        <v>100</v>
      </c>
      <c r="C88" s="120">
        <f>SQRT(C86^2+C87^2)</f>
        <v>424.8</v>
      </c>
      <c r="D88" s="120">
        <f>SQRT(D86^2+D87^2)</f>
        <v>648.30000000000007</v>
      </c>
      <c r="E88" s="120">
        <f>SQRT(E86^2+E87^2)</f>
        <v>692.1</v>
      </c>
      <c r="F88" s="106"/>
      <c r="G88" s="133"/>
      <c r="H88" s="113" t="s">
        <v>100</v>
      </c>
      <c r="I88" s="120">
        <f>SQRT(I86^2+I87^2)</f>
        <v>0</v>
      </c>
      <c r="J88" s="120">
        <f>SQRT(J86^2+J87^2)</f>
        <v>0</v>
      </c>
      <c r="K88" s="120">
        <f>SQRT(K86^2+K87^2)</f>
        <v>0</v>
      </c>
      <c r="L88" s="81"/>
      <c r="M88" s="81"/>
      <c r="N88" s="81"/>
    </row>
    <row r="89" spans="1:14" x14ac:dyDescent="0.2">
      <c r="A89" s="134"/>
      <c r="B89" s="113" t="s">
        <v>101</v>
      </c>
      <c r="C89" s="120">
        <f>SQRT((C83+C86)^2+(C84+C87)^2)</f>
        <v>495.58390813261883</v>
      </c>
      <c r="D89" s="120">
        <f>SQRT((D83+D86)^2+(D84+D87)^2)</f>
        <v>724.46798410971905</v>
      </c>
      <c r="E89" s="120">
        <f>SQRT((E83+E86)^2+(E84+E87)^2)</f>
        <v>781.93243953681838</v>
      </c>
      <c r="F89" s="106" t="s">
        <v>102</v>
      </c>
      <c r="G89" s="134"/>
      <c r="H89" s="113" t="s">
        <v>101</v>
      </c>
      <c r="I89" s="120">
        <f>SQRT((I83+I86)^2+(I84+I87)^2)</f>
        <v>1346.508611186724</v>
      </c>
      <c r="J89" s="120">
        <f>SQRT((J83+J86)^2+(J84+J87)^2)</f>
        <v>2117.6024178301273</v>
      </c>
      <c r="K89" s="120">
        <f>SQRT((K83+K86)^2+(K84+K87)^2)</f>
        <v>1998.7953171848287</v>
      </c>
      <c r="L89" s="122">
        <f>K83+K86</f>
        <v>1930.4</v>
      </c>
      <c r="M89" s="81"/>
      <c r="N89" s="81"/>
    </row>
    <row r="90" spans="1:14" x14ac:dyDescent="0.2">
      <c r="A90" s="143" t="s">
        <v>103</v>
      </c>
      <c r="B90" s="113" t="s">
        <v>104</v>
      </c>
      <c r="C90" s="120">
        <f>C85/C74</f>
        <v>8.2345916717224063E-3</v>
      </c>
      <c r="D90" s="120">
        <f>D85/D74</f>
        <v>8.7036141918170988E-3</v>
      </c>
      <c r="E90" s="120">
        <f>E85/E74</f>
        <v>1.0163409860868547E-2</v>
      </c>
      <c r="F90" s="106"/>
      <c r="G90" s="143" t="s">
        <v>103</v>
      </c>
      <c r="H90" s="113" t="s">
        <v>104</v>
      </c>
      <c r="I90" s="120">
        <f>I85/I74</f>
        <v>0.13465086111867239</v>
      </c>
      <c r="J90" s="120">
        <f>J85/J74</f>
        <v>0.21176024178301273</v>
      </c>
      <c r="K90" s="120">
        <f>K85/K74</f>
        <v>0.19987953171848288</v>
      </c>
      <c r="L90" s="81"/>
      <c r="M90" s="81"/>
      <c r="N90" s="81"/>
    </row>
    <row r="91" spans="1:14" x14ac:dyDescent="0.2">
      <c r="A91" s="143"/>
      <c r="B91" s="113" t="s">
        <v>105</v>
      </c>
      <c r="C91" s="120">
        <f>C88/C74</f>
        <v>4.2480000000000004E-2</v>
      </c>
      <c r="D91" s="120">
        <f>D88/D74</f>
        <v>6.4830000000000013E-2</v>
      </c>
      <c r="E91" s="120">
        <f>E88/E74</f>
        <v>6.9210000000000008E-2</v>
      </c>
      <c r="F91" s="106"/>
      <c r="G91" s="143"/>
      <c r="H91" s="113" t="s">
        <v>105</v>
      </c>
      <c r="I91" s="120">
        <f>I88/I74</f>
        <v>0</v>
      </c>
      <c r="J91" s="120">
        <f>J88/J74</f>
        <v>0</v>
      </c>
      <c r="K91" s="120">
        <f>K88/K74</f>
        <v>0</v>
      </c>
      <c r="L91" s="81"/>
      <c r="M91" s="81"/>
      <c r="N91" s="81"/>
    </row>
    <row r="92" spans="1:14" ht="13.5" thickBot="1" x14ac:dyDescent="0.25">
      <c r="A92" s="144"/>
      <c r="B92" s="123" t="s">
        <v>106</v>
      </c>
      <c r="C92" s="124">
        <f>C89/C74</f>
        <v>4.9558390813261882E-2</v>
      </c>
      <c r="D92" s="124">
        <f>D89/D74</f>
        <v>7.2446798410971902E-2</v>
      </c>
      <c r="E92" s="124">
        <f>E89/E74</f>
        <v>7.8193243953681837E-2</v>
      </c>
      <c r="F92" s="106"/>
      <c r="G92" s="144"/>
      <c r="H92" s="123" t="s">
        <v>106</v>
      </c>
      <c r="I92" s="124">
        <f>I89/I74</f>
        <v>0.13465086111867239</v>
      </c>
      <c r="J92" s="124">
        <f>J89/J74</f>
        <v>0.21176024178301273</v>
      </c>
      <c r="K92" s="124">
        <f>K89/K74</f>
        <v>0.19987953171848288</v>
      </c>
      <c r="L92" s="81"/>
      <c r="M92" s="81"/>
      <c r="N92" s="81"/>
    </row>
    <row r="93" spans="1:14" ht="38.25" x14ac:dyDescent="0.2">
      <c r="A93" s="125" t="s">
        <v>107</v>
      </c>
      <c r="B93" s="126" t="s">
        <v>108</v>
      </c>
      <c r="C93" s="127">
        <f>C75+C98*C92^2+C99*C91^2+C100*C90^2</f>
        <v>19.156112583774</v>
      </c>
      <c r="D93" s="127">
        <f>D75+D98*D92^2+D99*D91^2+D100*D90^2</f>
        <v>19.342119507349999</v>
      </c>
      <c r="E93" s="127">
        <f>E75+E98*E92^2+E99*E91^2+E100*E90^2</f>
        <v>19.395785120142001</v>
      </c>
      <c r="F93" s="106"/>
      <c r="G93" s="125" t="s">
        <v>107</v>
      </c>
      <c r="H93" s="126" t="s">
        <v>108</v>
      </c>
      <c r="I93" s="127">
        <f>I75+I98*I92^2+I99*I91^2+I100*I90^2</f>
        <v>21.56734672256</v>
      </c>
      <c r="J93" s="127">
        <f>J75+J98*J92^2+J99*J91^2+J100*J90^2</f>
        <v>23.434483760000003</v>
      </c>
      <c r="K93" s="127">
        <f>K75+K98*K92^2+K99*K91^2+K100*K90^2</f>
        <v>23.092632721280001</v>
      </c>
      <c r="L93" s="81"/>
      <c r="M93" s="81"/>
      <c r="N93" s="81"/>
    </row>
    <row r="94" spans="1:14" ht="51.75" thickBot="1" x14ac:dyDescent="0.25">
      <c r="A94" s="128" t="s">
        <v>109</v>
      </c>
      <c r="B94" s="123" t="s">
        <v>110</v>
      </c>
      <c r="C94" s="129">
        <f>(C95*C92^2+C96*C91^2+C97*C90^2+C79)/100*C74</f>
        <v>80.566899749200019</v>
      </c>
      <c r="D94" s="129">
        <f>(D95*D92^2+D96*D91^2+D97*D90^2+D79)/100*D74</f>
        <v>83.422275062899999</v>
      </c>
      <c r="E94" s="129">
        <f>(E95*E92^2+E96*E91^2+E97*E90^2+E79)/100*E74</f>
        <v>84.331994849500006</v>
      </c>
      <c r="F94" s="130"/>
      <c r="G94" s="128" t="s">
        <v>109</v>
      </c>
      <c r="H94" s="123" t="s">
        <v>110</v>
      </c>
      <c r="I94" s="129">
        <f>(I95*I92^2+I96*I91^2+I97*I90^2+I79)/100*I74</f>
        <v>120.00936704000001</v>
      </c>
      <c r="J94" s="129">
        <f>(J95*J92^2+J96*J91^2+J97*J90^2+J79)/100*J74</f>
        <v>162.74784</v>
      </c>
      <c r="K94" s="129">
        <f>(K95*K92^2+K96*K91^2+K97*K90^2+K79)/100*K74</f>
        <v>154.92292351999998</v>
      </c>
      <c r="L94" s="81"/>
      <c r="M94" s="81"/>
      <c r="N94" s="81"/>
    </row>
    <row r="95" spans="1:14" x14ac:dyDescent="0.2">
      <c r="A95" s="141" t="s">
        <v>88</v>
      </c>
      <c r="B95" s="110" t="s">
        <v>111</v>
      </c>
      <c r="C95" s="111">
        <f>(C80+C81-C82)/2</f>
        <v>10.675000000000001</v>
      </c>
      <c r="D95" s="111">
        <f>(D80+D81-D82)/2</f>
        <v>10.675000000000001</v>
      </c>
      <c r="E95" s="111">
        <f>(E80+E81-E82)/2</f>
        <v>10.675000000000001</v>
      </c>
      <c r="F95" s="130"/>
      <c r="G95" s="141" t="s">
        <v>88</v>
      </c>
      <c r="H95" s="110" t="s">
        <v>111</v>
      </c>
      <c r="I95" s="111">
        <f>(I80+I81-I82)/2</f>
        <v>10.149999999999999</v>
      </c>
      <c r="J95" s="111">
        <f>(J80+J81-J82)/2</f>
        <v>10.149999999999999</v>
      </c>
      <c r="K95" s="111">
        <f>(K80+K81-K82)/2</f>
        <v>10.149999999999999</v>
      </c>
      <c r="L95" s="81"/>
      <c r="M95" s="81"/>
      <c r="N95" s="81"/>
    </row>
    <row r="96" spans="1:14" x14ac:dyDescent="0.2">
      <c r="A96" s="133"/>
      <c r="B96" s="113" t="s">
        <v>112</v>
      </c>
      <c r="C96" s="114">
        <f>(C81+C82-C80)/2</f>
        <v>-0.54499999999999815</v>
      </c>
      <c r="D96" s="114">
        <f>(D81+D82-D80)/2</f>
        <v>-0.54499999999999815</v>
      </c>
      <c r="E96" s="114">
        <f>(E81+E82-E80)/2</f>
        <v>-0.54499999999999815</v>
      </c>
      <c r="F96" s="130"/>
      <c r="G96" s="133"/>
      <c r="H96" s="113" t="s">
        <v>112</v>
      </c>
      <c r="I96" s="114">
        <f>(I81+I82-I80)/2</f>
        <v>5.0000000000000711E-2</v>
      </c>
      <c r="J96" s="114">
        <f>(J81+J82-J80)/2</f>
        <v>5.0000000000000711E-2</v>
      </c>
      <c r="K96" s="114">
        <f>(K81+K82-K80)/2</f>
        <v>5.0000000000000711E-2</v>
      </c>
      <c r="L96" s="81"/>
      <c r="M96" s="81"/>
      <c r="N96" s="81"/>
    </row>
    <row r="97" spans="1:14" ht="13.5" thickBot="1" x14ac:dyDescent="0.25">
      <c r="A97" s="142"/>
      <c r="B97" s="123" t="s">
        <v>113</v>
      </c>
      <c r="C97" s="131">
        <f>(C80+C82-C81)/2</f>
        <v>6.4049999999999985</v>
      </c>
      <c r="D97" s="131">
        <f>(D80+D82-D81)/2</f>
        <v>6.4049999999999985</v>
      </c>
      <c r="E97" s="131">
        <f>(E80+E82-E81)/2</f>
        <v>6.4049999999999985</v>
      </c>
      <c r="F97" s="130"/>
      <c r="G97" s="142"/>
      <c r="H97" s="123" t="s">
        <v>113</v>
      </c>
      <c r="I97" s="131">
        <f>(I80+I82-I81)/2</f>
        <v>5.85</v>
      </c>
      <c r="J97" s="131">
        <f>(J80+J82-J81)/2</f>
        <v>5.85</v>
      </c>
      <c r="K97" s="131">
        <f>(K80+K82-K81)/2</f>
        <v>5.85</v>
      </c>
      <c r="L97" s="115"/>
      <c r="M97" s="115"/>
      <c r="N97" s="115"/>
    </row>
    <row r="98" spans="1:14" x14ac:dyDescent="0.2">
      <c r="A98" s="141" t="s">
        <v>88</v>
      </c>
      <c r="B98" s="110" t="s">
        <v>114</v>
      </c>
      <c r="C98" s="111">
        <f>(C76+C77-C78)/2</f>
        <v>41.08</v>
      </c>
      <c r="D98" s="111">
        <f>(D76+D77-D78)/2</f>
        <v>41.08</v>
      </c>
      <c r="E98" s="111">
        <f>(E76+E77-E78)/2</f>
        <v>41.08</v>
      </c>
      <c r="F98" s="130"/>
      <c r="G98" s="141" t="s">
        <v>88</v>
      </c>
      <c r="H98" s="110" t="s">
        <v>114</v>
      </c>
      <c r="I98" s="111">
        <f>(I76+I77-I78)/2</f>
        <v>43.1</v>
      </c>
      <c r="J98" s="111">
        <f>(J76+J77-J78)/2</f>
        <v>43.1</v>
      </c>
      <c r="K98" s="111">
        <f>(K76+K77-K78)/2</f>
        <v>43.1</v>
      </c>
      <c r="L98" s="81"/>
      <c r="M98" s="81"/>
      <c r="N98" s="81"/>
    </row>
    <row r="99" spans="1:14" x14ac:dyDescent="0.2">
      <c r="A99" s="133"/>
      <c r="B99" s="113" t="s">
        <v>115</v>
      </c>
      <c r="C99" s="114">
        <f>(C77+C78-C76)/2</f>
        <v>29.64</v>
      </c>
      <c r="D99" s="114">
        <f>(D77+D78-D76)/2</f>
        <v>29.64</v>
      </c>
      <c r="E99" s="114">
        <f>(E77+E78-E76)/2</f>
        <v>29.64</v>
      </c>
      <c r="F99" s="130"/>
      <c r="G99" s="133"/>
      <c r="H99" s="113" t="s">
        <v>115</v>
      </c>
      <c r="I99" s="114">
        <f>(I77+I78-I76)/2</f>
        <v>30.999999999999986</v>
      </c>
      <c r="J99" s="114">
        <f>(J77+J78-J76)/2</f>
        <v>30.999999999999986</v>
      </c>
      <c r="K99" s="114">
        <f>(K77+K78-K76)/2</f>
        <v>30.999999999999986</v>
      </c>
      <c r="L99" s="81"/>
      <c r="M99" s="81"/>
      <c r="N99" s="81"/>
    </row>
    <row r="100" spans="1:14" ht="13.5" thickBot="1" x14ac:dyDescent="0.25">
      <c r="A100" s="142"/>
      <c r="B100" s="123" t="s">
        <v>116</v>
      </c>
      <c r="C100" s="131">
        <f>(C76+C78-C77)/2</f>
        <v>25.540000000000006</v>
      </c>
      <c r="D100" s="131">
        <f>(D76+D78-D77)/2</f>
        <v>25.540000000000006</v>
      </c>
      <c r="E100" s="131">
        <f>(E76+E78-E77)/2</f>
        <v>25.540000000000006</v>
      </c>
      <c r="F100" s="130"/>
      <c r="G100" s="142"/>
      <c r="H100" s="123" t="s">
        <v>116</v>
      </c>
      <c r="I100" s="131">
        <f>(I76+I78-I77)/2</f>
        <v>26.800000000000004</v>
      </c>
      <c r="J100" s="131">
        <f>(J76+J78-J77)/2</f>
        <v>26.800000000000004</v>
      </c>
      <c r="K100" s="131">
        <f>(K76+K78-K77)/2</f>
        <v>26.800000000000004</v>
      </c>
      <c r="L100" s="81"/>
      <c r="M100" s="81"/>
      <c r="N100" s="81"/>
    </row>
  </sheetData>
  <mergeCells count="17"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  <mergeCell ref="A76:A78"/>
    <mergeCell ref="G76:G78"/>
    <mergeCell ref="A70:K70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Устюжна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2020-01-23T06:12:45Z</dcterms:modified>
</cp:coreProperties>
</file>